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65" yWindow="1845" windowWidth="19650" windowHeight="4935" activeTab="0"/>
  </bookViews>
  <sheets>
    <sheet name="table.37" sheetId="1" r:id="rId1"/>
  </sheets>
  <externalReferences>
    <externalReference r:id="rId4"/>
  </externalReferences>
  <definedNames>
    <definedName name="_xlnm.Print_Titles" localSheetId="0">'table.37'!$A:$A,'table.37'!$7:$7</definedName>
  </definedNames>
  <calcPr fullCalcOnLoad="1"/>
</workbook>
</file>

<file path=xl/sharedStrings.xml><?xml version="1.0" encoding="utf-8"?>
<sst xmlns="http://schemas.openxmlformats.org/spreadsheetml/2006/main" count="139" uniqueCount="88">
  <si>
    <t xml:space="preserve">P.1 </t>
  </si>
  <si>
    <t>D.21</t>
  </si>
  <si>
    <t>D.31</t>
  </si>
  <si>
    <t>P.2</t>
  </si>
  <si>
    <t>B.1*g</t>
  </si>
  <si>
    <t>P.1</t>
  </si>
  <si>
    <t>P.7</t>
  </si>
  <si>
    <t>P.3</t>
  </si>
  <si>
    <t>P.5</t>
  </si>
  <si>
    <t>P.6</t>
  </si>
  <si>
    <t xml:space="preserve">B.1*g </t>
  </si>
  <si>
    <t>D.1</t>
  </si>
  <si>
    <t>D.2</t>
  </si>
  <si>
    <t>D.29</t>
  </si>
  <si>
    <t>D.3</t>
  </si>
  <si>
    <t>D.39</t>
  </si>
  <si>
    <t>B.2g+       B.3g</t>
  </si>
  <si>
    <t>D.4</t>
  </si>
  <si>
    <t>B.5*g</t>
  </si>
  <si>
    <t xml:space="preserve"> D.61+D.7</t>
  </si>
  <si>
    <t>D.62+D.7</t>
  </si>
  <si>
    <t>B.6*n</t>
  </si>
  <si>
    <t>B.6g</t>
  </si>
  <si>
    <t>P.32</t>
  </si>
  <si>
    <t>B.8*g</t>
  </si>
  <si>
    <t>D.9</t>
  </si>
  <si>
    <t xml:space="preserve">  P.51+ P.53</t>
  </si>
  <si>
    <t>P.52</t>
  </si>
  <si>
    <t>B.9</t>
  </si>
  <si>
    <t>B.2g+              B.3g</t>
  </si>
  <si>
    <t>K.2</t>
  </si>
  <si>
    <t>Updated 03.07.2020</t>
  </si>
  <si>
    <t>codes</t>
  </si>
  <si>
    <t>Taxes on products</t>
  </si>
  <si>
    <t>Subsidies on products (-)</t>
  </si>
  <si>
    <t>Total</t>
  </si>
  <si>
    <t xml:space="preserve">
Intermediate consumption</t>
  </si>
  <si>
    <t>Final consumption expenditure</t>
  </si>
  <si>
    <t>Statistical discrepancy</t>
  </si>
  <si>
    <t>Resources</t>
  </si>
  <si>
    <t>Production account</t>
  </si>
  <si>
    <t>Output at basic prices</t>
  </si>
  <si>
    <t>Intermediate consumption</t>
  </si>
  <si>
    <t>Gross domestic product at market prices</t>
  </si>
  <si>
    <t xml:space="preserve">
Generation of income account</t>
  </si>
  <si>
    <t>including compensation of employees and mixed income, not observed by direct statistical methods</t>
  </si>
  <si>
    <t>Taxes on production and imports</t>
  </si>
  <si>
    <t>including:</t>
  </si>
  <si>
    <t>other taxes on production</t>
  </si>
  <si>
    <t>Subsidies on production and imports (-)</t>
  </si>
  <si>
    <t>Subsidies on products</t>
  </si>
  <si>
    <t>other subsidies on production</t>
  </si>
  <si>
    <t>Capital account</t>
  </si>
  <si>
    <t>Use of disposable income account</t>
  </si>
  <si>
    <t>Secondary distribution of income account</t>
  </si>
  <si>
    <t xml:space="preserve">
Allocation of primary income account</t>
  </si>
  <si>
    <t xml:space="preserve">
including the balance of wages received abroad by residents and paid in Russia to non-residents</t>
  </si>
  <si>
    <t>Property income received from the "rest of the world"</t>
  </si>
  <si>
    <t>Gross national income</t>
  </si>
  <si>
    <t>Current transfers received from the "rest of the world"</t>
  </si>
  <si>
    <t>Gross disposable income</t>
  </si>
  <si>
    <t xml:space="preserve">
Final Consumption Expenditure</t>
  </si>
  <si>
    <t>households</t>
  </si>
  <si>
    <t>Gross saving</t>
  </si>
  <si>
    <r>
      <t>Gross fixed capital formation</t>
    </r>
    <r>
      <rPr>
        <vertAlign val="superscript"/>
        <sz val="7"/>
        <rFont val="Arial"/>
        <family val="2"/>
      </rPr>
      <t>3</t>
    </r>
    <r>
      <rPr>
        <vertAlign val="superscript"/>
        <sz val="7"/>
        <rFont val="Arial"/>
        <family val="2"/>
      </rPr>
      <t>)</t>
    </r>
  </si>
  <si>
    <t>Net lending (+), net borrowing (-)</t>
  </si>
  <si>
    <t>(at current prices; mln rubles)</t>
  </si>
  <si>
    <t>Capital transfers received from the "rest of the world"</t>
  </si>
  <si>
    <t>Goods and services account</t>
  </si>
  <si>
    <t>Compensation of employees</t>
  </si>
  <si>
    <t>taxes on products</t>
  </si>
  <si>
    <t>Changes in inventories</t>
  </si>
  <si>
    <t>Acquisitions less disposals of non-produced non-financial assets</t>
  </si>
  <si>
    <r>
      <rPr>
        <vertAlign val="superscript"/>
        <sz val="8"/>
        <rFont val="Arial Cyr"/>
        <family val="0"/>
      </rPr>
      <t xml:space="preserve">2) </t>
    </r>
    <r>
      <rPr>
        <sz val="8"/>
        <rFont val="Arial Cyr"/>
        <family val="0"/>
      </rPr>
      <t>Data from 2011 revised in March 2020.</t>
    </r>
  </si>
  <si>
    <r>
      <t>Consolidated account</t>
    </r>
    <r>
      <rPr>
        <b/>
        <sz val="11"/>
        <rFont val="Arial Cyr"/>
        <family val="0"/>
      </rPr>
      <t>s</t>
    </r>
    <r>
      <rPr>
        <b/>
        <vertAlign val="superscript"/>
        <sz val="11"/>
        <rFont val="Arial Cyr"/>
        <family val="2"/>
      </rPr>
      <t>1) 2)</t>
    </r>
  </si>
  <si>
    <r>
      <t>Import</t>
    </r>
    <r>
      <rPr>
        <sz val="7"/>
        <rFont val="Arial"/>
        <family val="2"/>
      </rPr>
      <t>s</t>
    </r>
    <r>
      <rPr>
        <sz val="7"/>
        <rFont val="Arial"/>
        <family val="2"/>
      </rPr>
      <t xml:space="preserve"> of goods and services</t>
    </r>
  </si>
  <si>
    <r>
      <t>Use</t>
    </r>
    <r>
      <rPr>
        <b/>
        <sz val="8"/>
        <rFont val="Arial Cyr"/>
        <family val="0"/>
      </rPr>
      <t>s</t>
    </r>
  </si>
  <si>
    <r>
      <t xml:space="preserve">Gross </t>
    </r>
    <r>
      <rPr>
        <sz val="7"/>
        <rFont val="Arial"/>
        <family val="2"/>
      </rPr>
      <t>capital formation</t>
    </r>
  </si>
  <si>
    <r>
      <t>Export</t>
    </r>
    <r>
      <rPr>
        <sz val="7"/>
        <rFont val="Arial"/>
        <family val="2"/>
      </rPr>
      <t xml:space="preserve">s </t>
    </r>
    <r>
      <rPr>
        <sz val="7"/>
        <rFont val="Arial"/>
        <family val="2"/>
      </rPr>
      <t>of goods and services</t>
    </r>
  </si>
  <si>
    <r>
      <t>Subsidies on products</t>
    </r>
    <r>
      <rPr>
        <sz val="7"/>
        <rFont val="Arial"/>
        <family val="2"/>
      </rPr>
      <t xml:space="preserve"> (-)</t>
    </r>
  </si>
  <si>
    <r>
      <t xml:space="preserve">Gross </t>
    </r>
    <r>
      <rPr>
        <sz val="7"/>
        <rFont val="Arial"/>
        <family val="2"/>
      </rPr>
      <t>operating surplus</t>
    </r>
    <r>
      <rPr>
        <sz val="7"/>
        <rFont val="Arial"/>
        <family val="2"/>
      </rPr>
      <t xml:space="preserve"> and gross mixed income</t>
    </r>
  </si>
  <si>
    <r>
      <t xml:space="preserve">
Property income </t>
    </r>
    <r>
      <rPr>
        <sz val="7"/>
        <rFont val="Arial"/>
        <family val="2"/>
      </rPr>
      <t>payed</t>
    </r>
    <r>
      <rPr>
        <sz val="7"/>
        <rFont val="Arial"/>
        <family val="2"/>
      </rPr>
      <t xml:space="preserve"> to the "rest of the world"</t>
    </r>
  </si>
  <si>
    <r>
      <t xml:space="preserve">
Current transfers</t>
    </r>
    <r>
      <rPr>
        <sz val="7"/>
        <rFont val="Arial"/>
        <family val="2"/>
      </rPr>
      <t xml:space="preserve"> payed</t>
    </r>
    <r>
      <rPr>
        <sz val="7"/>
        <rFont val="Arial"/>
        <family val="2"/>
      </rPr>
      <t xml:space="preserve"> to the "rest of the world"</t>
    </r>
  </si>
  <si>
    <r>
      <t>general government</t>
    </r>
    <r>
      <rPr>
        <sz val="7"/>
        <rFont val="Arial"/>
        <family val="2"/>
      </rPr>
      <t xml:space="preserve"> </t>
    </r>
  </si>
  <si>
    <r>
      <t>non-profit</t>
    </r>
    <r>
      <rPr>
        <sz val="7"/>
        <rFont val="Arial"/>
        <family val="2"/>
      </rPr>
      <t xml:space="preserve"> institutions serving </t>
    </r>
    <r>
      <rPr>
        <sz val="7"/>
        <rFont val="Arial"/>
        <family val="2"/>
      </rPr>
      <t>households</t>
    </r>
  </si>
  <si>
    <r>
      <t xml:space="preserve">Capital transfers </t>
    </r>
    <r>
      <rPr>
        <sz val="7"/>
        <rFont val="Arial"/>
        <family val="2"/>
      </rPr>
      <t>payed</t>
    </r>
    <r>
      <rPr>
        <sz val="7"/>
        <rFont val="Arial"/>
        <family val="2"/>
      </rPr>
      <t xml:space="preserve"> to the "rest of the world" (-)</t>
    </r>
  </si>
  <si>
    <r>
      <t xml:space="preserve">1) </t>
    </r>
    <r>
      <rPr>
        <sz val="8"/>
        <rFont val="Arial Cyr"/>
        <family val="0"/>
      </rPr>
      <t xml:space="preserve">Data starting from 2011.They contain changes related to the introduction of international methodology of valuation of  services of owner-occupied dwellings; valuation of consumption of fixed capital based on its current market value; reconciling data of exports and imports with data on the balance of payments; updating data on the results of the development of basic input-output tables for 2011 and 2016, as well as the results of the All-Russian Agricultural Census 2016; including valuation of services of domestic workers (domestic staff), as well as the implementation of the SNA 2008 considerations regarding the accounting for research and development and weapons systems, and regarding the accounting for the use of indirect services of the Central Bank. </t>
    </r>
  </si>
  <si>
    <r>
      <rPr>
        <vertAlign val="superscript"/>
        <sz val="8"/>
        <rFont val="Arial Cyr"/>
        <family val="0"/>
      </rPr>
      <t>3)</t>
    </r>
    <r>
      <rPr>
        <sz val="8"/>
        <rFont val="Arial Cyr"/>
        <family val="0"/>
      </rPr>
      <t>Including acquisitions less disposals of valuables</t>
    </r>
  </si>
</sst>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0000"/>
    <numFmt numFmtId="183" formatCode="0.0000000"/>
    <numFmt numFmtId="184" formatCode="0.000000"/>
    <numFmt numFmtId="185" formatCode="0.00000"/>
    <numFmt numFmtId="186" formatCode="_-* #,##0.0_р_._-;\-* #,##0.0_р_._-;_-* &quot;-&quot;??_р_._-;_-@_-"/>
    <numFmt numFmtId="187" formatCode="_-* #,##0_р_._-;\-* #,##0_р_._-;_-* &quot;-&quot;??_р_._-;_-@_-"/>
    <numFmt numFmtId="188" formatCode="_-* #,##0.000_р_._-;\-* #,##0.000_р_._-;_-* &quot;-&quot;??_р_._-;_-@_-"/>
    <numFmt numFmtId="189" formatCode="#,##0.0"/>
    <numFmt numFmtId="190" formatCode="0.00000000"/>
    <numFmt numFmtId="191" formatCode="&quot;$&quot;#,##0.00"/>
    <numFmt numFmtId="192" formatCode="#,##0.000"/>
    <numFmt numFmtId="193" formatCode="#,##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58">
    <font>
      <sz val="10"/>
      <name val="Arial Cyr"/>
      <family val="0"/>
    </font>
    <font>
      <b/>
      <sz val="10"/>
      <name val="Arial Cyr"/>
      <family val="2"/>
    </font>
    <font>
      <u val="single"/>
      <sz val="10"/>
      <color indexed="12"/>
      <name val="Arial Cyr"/>
      <family val="0"/>
    </font>
    <font>
      <u val="single"/>
      <sz val="10"/>
      <color indexed="36"/>
      <name val="Arial Cyr"/>
      <family val="0"/>
    </font>
    <font>
      <sz val="8"/>
      <name val="Arial Cyr"/>
      <family val="0"/>
    </font>
    <font>
      <b/>
      <sz val="8"/>
      <name val="Arial Cyr"/>
      <family val="2"/>
    </font>
    <font>
      <b/>
      <sz val="10"/>
      <color indexed="17"/>
      <name val="Arial Cyr"/>
      <family val="0"/>
    </font>
    <font>
      <sz val="12"/>
      <name val="Times New Roman"/>
      <family val="1"/>
    </font>
    <font>
      <sz val="7"/>
      <name val="Arial"/>
      <family val="2"/>
    </font>
    <font>
      <vertAlign val="superscript"/>
      <sz val="7"/>
      <name val="Arial"/>
      <family val="2"/>
    </font>
    <font>
      <b/>
      <sz val="7"/>
      <name val="Arial"/>
      <family val="2"/>
    </font>
    <font>
      <sz val="9"/>
      <name val="Arial Cyr"/>
      <family val="0"/>
    </font>
    <font>
      <b/>
      <sz val="8"/>
      <name val="Arial"/>
      <family val="2"/>
    </font>
    <font>
      <vertAlign val="superscript"/>
      <sz val="6"/>
      <name val="Arial"/>
      <family val="2"/>
    </font>
    <font>
      <b/>
      <sz val="10"/>
      <name val="Arial"/>
      <family val="2"/>
    </font>
    <font>
      <sz val="8"/>
      <name val="Arial"/>
      <family val="2"/>
    </font>
    <font>
      <vertAlign val="superscript"/>
      <sz val="8"/>
      <name val="Arial Cyr"/>
      <family val="0"/>
    </font>
    <font>
      <sz val="12"/>
      <name val="Arial Cyr"/>
      <family val="0"/>
    </font>
    <font>
      <b/>
      <sz val="11"/>
      <name val="Arial Cyr"/>
      <family val="2"/>
    </font>
    <font>
      <b/>
      <vertAlign val="superscript"/>
      <sz val="11"/>
      <name val="Arial Cyr"/>
      <family val="2"/>
    </font>
    <font>
      <b/>
      <sz val="11"/>
      <name val="Arial"/>
      <family val="2"/>
    </font>
    <font>
      <sz val="10"/>
      <name val="Arial"/>
      <family val="2"/>
    </font>
    <font>
      <sz val="7"/>
      <name val="Arial Cyr"/>
      <family val="0"/>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9CCFF"/>
        <bgColor indexed="64"/>
      </patternFill>
    </fill>
    <fill>
      <patternFill patternType="solid">
        <fgColor rgb="FFCCFFFF"/>
        <bgColor indexed="64"/>
      </patternFill>
    </fill>
    <fill>
      <patternFill patternType="solid">
        <fgColor rgb="FFFFFF9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style="medium"/>
      <right style="medium"/>
      <top style="medium"/>
      <bottom style="medium"/>
    </border>
    <border>
      <left/>
      <right/>
      <top style="medium"/>
      <bottom style="medium"/>
    </border>
    <border>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right/>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55">
    <xf numFmtId="0" fontId="0" fillId="0" borderId="0" xfId="0" applyAlignment="1">
      <alignment/>
    </xf>
    <xf numFmtId="0" fontId="0" fillId="0" borderId="0" xfId="0" applyFill="1" applyAlignment="1">
      <alignment/>
    </xf>
    <xf numFmtId="180" fontId="4"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xf>
    <xf numFmtId="180" fontId="4" fillId="0" borderId="0" xfId="0" applyNumberFormat="1" applyFont="1" applyFill="1" applyAlignment="1">
      <alignment/>
    </xf>
    <xf numFmtId="180" fontId="6" fillId="0" borderId="0" xfId="0" applyNumberFormat="1" applyFont="1" applyFill="1" applyAlignment="1">
      <alignment/>
    </xf>
    <xf numFmtId="0" fontId="0" fillId="0" borderId="0" xfId="0" applyBorder="1" applyAlignment="1">
      <alignment/>
    </xf>
    <xf numFmtId="180" fontId="5" fillId="0" borderId="0" xfId="0" applyNumberFormat="1" applyFont="1" applyFill="1" applyAlignment="1">
      <alignment/>
    </xf>
    <xf numFmtId="189" fontId="5" fillId="0" borderId="10" xfId="0" applyNumberFormat="1" applyFont="1" applyFill="1" applyBorder="1" applyAlignment="1">
      <alignment/>
    </xf>
    <xf numFmtId="189" fontId="4" fillId="0" borderId="0" xfId="0" applyNumberFormat="1" applyFont="1" applyFill="1" applyAlignment="1">
      <alignment/>
    </xf>
    <xf numFmtId="180" fontId="11" fillId="0" borderId="0" xfId="0" applyNumberFormat="1" applyFont="1" applyFill="1" applyAlignment="1">
      <alignment/>
    </xf>
    <xf numFmtId="189" fontId="4" fillId="0" borderId="0" xfId="0" applyNumberFormat="1" applyFont="1" applyFill="1" applyAlignment="1">
      <alignment/>
    </xf>
    <xf numFmtId="189" fontId="8" fillId="0" borderId="0" xfId="0" applyNumberFormat="1" applyFont="1" applyFill="1" applyBorder="1" applyAlignment="1">
      <alignment/>
    </xf>
    <xf numFmtId="189" fontId="10" fillId="0" borderId="11" xfId="0" applyNumberFormat="1" applyFont="1" applyFill="1" applyBorder="1" applyAlignment="1">
      <alignment horizontal="center"/>
    </xf>
    <xf numFmtId="189" fontId="10" fillId="0" borderId="10" xfId="0" applyNumberFormat="1" applyFont="1" applyFill="1" applyBorder="1" applyAlignment="1">
      <alignment/>
    </xf>
    <xf numFmtId="189" fontId="10" fillId="0" borderId="12" xfId="0" applyNumberFormat="1" applyFont="1" applyFill="1" applyBorder="1" applyAlignment="1">
      <alignment horizontal="center"/>
    </xf>
    <xf numFmtId="189" fontId="10" fillId="0" borderId="0" xfId="0" applyNumberFormat="1" applyFont="1" applyFill="1" applyBorder="1" applyAlignment="1">
      <alignment horizontal="center"/>
    </xf>
    <xf numFmtId="189" fontId="8" fillId="0" borderId="0" xfId="0" applyNumberFormat="1" applyFont="1" applyFill="1" applyBorder="1" applyAlignment="1">
      <alignment vertical="top" wrapText="1"/>
    </xf>
    <xf numFmtId="189" fontId="10" fillId="0" borderId="11" xfId="0" applyNumberFormat="1" applyFont="1" applyFill="1" applyBorder="1" applyAlignment="1">
      <alignment vertical="top" wrapText="1"/>
    </xf>
    <xf numFmtId="189" fontId="14" fillId="0" borderId="12" xfId="0" applyNumberFormat="1" applyFont="1" applyFill="1" applyBorder="1" applyAlignment="1">
      <alignment vertical="top"/>
    </xf>
    <xf numFmtId="189" fontId="8" fillId="0" borderId="0" xfId="0" applyNumberFormat="1" applyFont="1" applyFill="1" applyBorder="1" applyAlignment="1">
      <alignment wrapText="1"/>
    </xf>
    <xf numFmtId="189" fontId="10" fillId="0" borderId="13" xfId="0" applyNumberFormat="1" applyFont="1" applyFill="1" applyBorder="1" applyAlignment="1">
      <alignment horizontal="center"/>
    </xf>
    <xf numFmtId="189" fontId="10" fillId="0" borderId="14" xfId="0" applyNumberFormat="1" applyFont="1" applyFill="1" applyBorder="1" applyAlignment="1">
      <alignment/>
    </xf>
    <xf numFmtId="189" fontId="8" fillId="0" borderId="0" xfId="0" applyNumberFormat="1" applyFont="1" applyFill="1" applyBorder="1" applyAlignment="1">
      <alignment horizontal="left" wrapText="1" indent="2"/>
    </xf>
    <xf numFmtId="189" fontId="8" fillId="0" borderId="0" xfId="0" applyNumberFormat="1" applyFont="1" applyFill="1" applyBorder="1" applyAlignment="1">
      <alignment horizontal="left" wrapText="1" indent="1"/>
    </xf>
    <xf numFmtId="189" fontId="10" fillId="0" borderId="11" xfId="0" applyNumberFormat="1" applyFont="1" applyFill="1" applyBorder="1" applyAlignment="1">
      <alignment horizontal="center" vertical="top" wrapText="1"/>
    </xf>
    <xf numFmtId="189" fontId="15" fillId="0" borderId="0" xfId="0" applyNumberFormat="1" applyFont="1" applyFill="1" applyBorder="1" applyAlignment="1">
      <alignment horizontal="right" wrapText="1"/>
    </xf>
    <xf numFmtId="189" fontId="8" fillId="0" borderId="15" xfId="0" applyNumberFormat="1" applyFont="1" applyFill="1" applyBorder="1" applyAlignment="1">
      <alignment wrapText="1"/>
    </xf>
    <xf numFmtId="189" fontId="10" fillId="0" borderId="11" xfId="0" applyNumberFormat="1" applyFont="1" applyFill="1" applyBorder="1" applyAlignment="1">
      <alignment horizontal="center" wrapText="1"/>
    </xf>
    <xf numFmtId="189" fontId="8" fillId="0" borderId="15" xfId="0" applyNumberFormat="1" applyFont="1" applyFill="1" applyBorder="1" applyAlignment="1">
      <alignment horizontal="left" vertical="top" wrapText="1" indent="1"/>
    </xf>
    <xf numFmtId="189" fontId="10" fillId="0" borderId="15" xfId="0" applyNumberFormat="1" applyFont="1" applyFill="1" applyBorder="1" applyAlignment="1">
      <alignment horizontal="center"/>
    </xf>
    <xf numFmtId="189" fontId="10" fillId="0" borderId="14" xfId="0" applyNumberFormat="1" applyFont="1" applyFill="1" applyBorder="1" applyAlignment="1">
      <alignment horizontal="center"/>
    </xf>
    <xf numFmtId="189" fontId="8" fillId="0" borderId="16" xfId="0" applyNumberFormat="1" applyFont="1" applyFill="1" applyBorder="1" applyAlignment="1">
      <alignment wrapText="1"/>
    </xf>
    <xf numFmtId="189" fontId="10" fillId="0" borderId="16" xfId="0" applyNumberFormat="1" applyFont="1" applyFill="1" applyBorder="1" applyAlignment="1">
      <alignment/>
    </xf>
    <xf numFmtId="189" fontId="12" fillId="0" borderId="0" xfId="0" applyNumberFormat="1" applyFont="1" applyFill="1" applyAlignment="1">
      <alignment horizontal="center"/>
    </xf>
    <xf numFmtId="189" fontId="10" fillId="0" borderId="12" xfId="0" applyNumberFormat="1" applyFont="1" applyFill="1" applyBorder="1" applyAlignment="1">
      <alignment/>
    </xf>
    <xf numFmtId="189" fontId="10" fillId="0" borderId="17" xfId="0" applyNumberFormat="1" applyFont="1" applyFill="1" applyBorder="1" applyAlignment="1">
      <alignment horizontal="center"/>
    </xf>
    <xf numFmtId="189" fontId="8" fillId="0" borderId="15" xfId="0" applyNumberFormat="1" applyFont="1" applyFill="1" applyBorder="1" applyAlignment="1">
      <alignment horizontal="left" wrapText="1" indent="2"/>
    </xf>
    <xf numFmtId="189" fontId="8" fillId="0" borderId="15" xfId="0" applyNumberFormat="1" applyFont="1" applyFill="1" applyBorder="1" applyAlignment="1">
      <alignment horizontal="left" wrapText="1" indent="1"/>
    </xf>
    <xf numFmtId="189" fontId="10" fillId="0" borderId="11" xfId="0" applyNumberFormat="1" applyFont="1" applyFill="1" applyBorder="1" applyAlignment="1">
      <alignment horizontal="center"/>
    </xf>
    <xf numFmtId="189" fontId="10" fillId="0" borderId="13" xfId="0" applyNumberFormat="1" applyFont="1" applyFill="1" applyBorder="1" applyAlignment="1">
      <alignment/>
    </xf>
    <xf numFmtId="189" fontId="12" fillId="0" borderId="10" xfId="0" applyNumberFormat="1" applyFont="1" applyFill="1" applyBorder="1" applyAlignment="1">
      <alignment horizontal="right"/>
    </xf>
    <xf numFmtId="189" fontId="12" fillId="0" borderId="0" xfId="0" applyNumberFormat="1" applyFont="1" applyFill="1" applyBorder="1" applyAlignment="1">
      <alignment vertical="top" wrapText="1"/>
    </xf>
    <xf numFmtId="189" fontId="15" fillId="0" borderId="0" xfId="0" applyNumberFormat="1" applyFont="1" applyFill="1" applyBorder="1" applyAlignment="1">
      <alignment/>
    </xf>
    <xf numFmtId="189" fontId="5" fillId="0" borderId="10" xfId="0" applyNumberFormat="1" applyFont="1" applyFill="1" applyBorder="1" applyAlignment="1">
      <alignment/>
    </xf>
    <xf numFmtId="189" fontId="1" fillId="0" borderId="0" xfId="0" applyNumberFormat="1" applyFont="1" applyFill="1" applyAlignment="1">
      <alignment horizontal="center"/>
    </xf>
    <xf numFmtId="180" fontId="1" fillId="0" borderId="0" xfId="0" applyNumberFormat="1" applyFont="1" applyFill="1" applyAlignment="1">
      <alignment/>
    </xf>
    <xf numFmtId="180" fontId="1" fillId="0" borderId="0" xfId="0" applyNumberFormat="1" applyFont="1" applyFill="1" applyBorder="1" applyAlignment="1">
      <alignment horizontal="right"/>
    </xf>
    <xf numFmtId="180" fontId="0" fillId="0" borderId="0" xfId="0" applyNumberFormat="1" applyFill="1" applyAlignment="1">
      <alignment/>
    </xf>
    <xf numFmtId="189" fontId="5" fillId="0" borderId="0" xfId="0" applyNumberFormat="1" applyFont="1" applyFill="1" applyBorder="1" applyAlignment="1">
      <alignment/>
    </xf>
    <xf numFmtId="189" fontId="1" fillId="0" borderId="0" xfId="0" applyNumberFormat="1" applyFont="1" applyFill="1" applyAlignment="1">
      <alignment/>
    </xf>
    <xf numFmtId="189" fontId="1" fillId="0" borderId="12" xfId="0" applyNumberFormat="1" applyFont="1" applyFill="1" applyBorder="1" applyAlignment="1">
      <alignment/>
    </xf>
    <xf numFmtId="189" fontId="1" fillId="0" borderId="0" xfId="0" applyNumberFormat="1" applyFont="1" applyFill="1" applyBorder="1" applyAlignment="1">
      <alignment/>
    </xf>
    <xf numFmtId="180" fontId="7" fillId="0" borderId="0" xfId="0" applyNumberFormat="1" applyFont="1" applyFill="1" applyAlignment="1">
      <alignment wrapText="1"/>
    </xf>
    <xf numFmtId="0" fontId="11" fillId="0" borderId="0" xfId="0" applyFont="1" applyAlignment="1">
      <alignment/>
    </xf>
    <xf numFmtId="189" fontId="11" fillId="0" borderId="0" xfId="0" applyNumberFormat="1" applyFont="1" applyBorder="1" applyAlignment="1">
      <alignment/>
    </xf>
    <xf numFmtId="180" fontId="11" fillId="0" borderId="0" xfId="0" applyNumberFormat="1" applyFont="1" applyAlignment="1">
      <alignment/>
    </xf>
    <xf numFmtId="189" fontId="11" fillId="0" borderId="0" xfId="0" applyNumberFormat="1" applyFont="1" applyAlignment="1">
      <alignment/>
    </xf>
    <xf numFmtId="189" fontId="8" fillId="0" borderId="0" xfId="0" applyNumberFormat="1" applyFont="1" applyFill="1" applyBorder="1" applyAlignment="1">
      <alignment horizontal="left" indent="1"/>
    </xf>
    <xf numFmtId="189" fontId="4" fillId="0" borderId="0" xfId="0" applyNumberFormat="1" applyFont="1" applyFill="1" applyBorder="1" applyAlignment="1">
      <alignment/>
    </xf>
    <xf numFmtId="0" fontId="4" fillId="0" borderId="0" xfId="0" applyFont="1" applyFill="1" applyBorder="1" applyAlignment="1">
      <alignment/>
    </xf>
    <xf numFmtId="0" fontId="13" fillId="0" borderId="0" xfId="0" applyFont="1" applyFill="1" applyAlignment="1">
      <alignment/>
    </xf>
    <xf numFmtId="189" fontId="10" fillId="0" borderId="18" xfId="0" applyNumberFormat="1" applyFont="1" applyFill="1" applyBorder="1" applyAlignment="1">
      <alignment horizontal="center"/>
    </xf>
    <xf numFmtId="0" fontId="11" fillId="0" borderId="0" xfId="0" applyFont="1" applyFill="1" applyAlignment="1">
      <alignment/>
    </xf>
    <xf numFmtId="189" fontId="11" fillId="0" borderId="0" xfId="0" applyNumberFormat="1" applyFont="1" applyFill="1" applyBorder="1" applyAlignment="1">
      <alignment/>
    </xf>
    <xf numFmtId="189" fontId="11" fillId="0" borderId="0" xfId="0" applyNumberFormat="1" applyFont="1" applyFill="1" applyAlignment="1">
      <alignment/>
    </xf>
    <xf numFmtId="189" fontId="4" fillId="0" borderId="10" xfId="0" applyNumberFormat="1" applyFont="1" applyFill="1" applyBorder="1" applyAlignment="1">
      <alignment/>
    </xf>
    <xf numFmtId="0" fontId="1" fillId="0" borderId="0" xfId="0" applyFont="1" applyAlignment="1">
      <alignment/>
    </xf>
    <xf numFmtId="189" fontId="8" fillId="0" borderId="15" xfId="0" applyNumberFormat="1" applyFont="1" applyFill="1" applyBorder="1" applyAlignment="1">
      <alignment vertical="top" wrapText="1"/>
    </xf>
    <xf numFmtId="189" fontId="5" fillId="0" borderId="19" xfId="0" applyNumberFormat="1" applyFont="1" applyFill="1" applyBorder="1" applyAlignment="1">
      <alignment/>
    </xf>
    <xf numFmtId="189" fontId="5" fillId="0" borderId="19" xfId="0" applyNumberFormat="1" applyFont="1" applyFill="1" applyBorder="1" applyAlignment="1">
      <alignment/>
    </xf>
    <xf numFmtId="0" fontId="4" fillId="0" borderId="0" xfId="0" applyFont="1" applyFill="1" applyAlignment="1">
      <alignment/>
    </xf>
    <xf numFmtId="0" fontId="4" fillId="0" borderId="0" xfId="0" applyFont="1" applyAlignment="1">
      <alignment/>
    </xf>
    <xf numFmtId="0" fontId="17" fillId="0" borderId="0" xfId="0" applyFont="1" applyAlignment="1">
      <alignment/>
    </xf>
    <xf numFmtId="189" fontId="12" fillId="0" borderId="19" xfId="0" applyNumberFormat="1" applyFont="1" applyFill="1" applyBorder="1" applyAlignment="1">
      <alignment horizontal="right"/>
    </xf>
    <xf numFmtId="189" fontId="0" fillId="0" borderId="0" xfId="0" applyNumberFormat="1" applyBorder="1" applyAlignment="1">
      <alignment/>
    </xf>
    <xf numFmtId="189" fontId="4" fillId="0" borderId="0" xfId="0" applyNumberFormat="1" applyFont="1" applyAlignment="1">
      <alignment/>
    </xf>
    <xf numFmtId="189" fontId="5" fillId="0" borderId="10" xfId="0" applyNumberFormat="1" applyFont="1" applyBorder="1" applyAlignment="1">
      <alignment/>
    </xf>
    <xf numFmtId="189" fontId="4" fillId="0" borderId="10" xfId="0" applyNumberFormat="1" applyFont="1" applyBorder="1" applyAlignment="1">
      <alignment/>
    </xf>
    <xf numFmtId="189" fontId="4" fillId="0" borderId="0" xfId="0" applyNumberFormat="1" applyFont="1" applyAlignment="1">
      <alignment/>
    </xf>
    <xf numFmtId="189" fontId="4" fillId="0" borderId="0" xfId="53" applyNumberFormat="1" applyFont="1" applyFill="1" applyBorder="1">
      <alignment/>
      <protection/>
    </xf>
    <xf numFmtId="189" fontId="5" fillId="0" borderId="10" xfId="0" applyNumberFormat="1" applyFont="1" applyBorder="1" applyAlignment="1">
      <alignment/>
    </xf>
    <xf numFmtId="189" fontId="4" fillId="0" borderId="10" xfId="0" applyNumberFormat="1" applyFont="1" applyFill="1" applyBorder="1" applyAlignment="1">
      <alignment/>
    </xf>
    <xf numFmtId="189" fontId="4" fillId="0" borderId="10" xfId="0" applyNumberFormat="1" applyFont="1" applyBorder="1" applyAlignment="1">
      <alignment/>
    </xf>
    <xf numFmtId="0" fontId="20" fillId="0" borderId="0" xfId="0" applyFont="1" applyFill="1" applyAlignment="1">
      <alignment/>
    </xf>
    <xf numFmtId="0" fontId="21" fillId="0" borderId="0" xfId="0" applyFont="1" applyFill="1" applyAlignment="1">
      <alignment/>
    </xf>
    <xf numFmtId="180" fontId="20" fillId="0" borderId="0" xfId="0" applyNumberFormat="1" applyFont="1" applyFill="1" applyAlignment="1">
      <alignment/>
    </xf>
    <xf numFmtId="189" fontId="20" fillId="0" borderId="0" xfId="0" applyNumberFormat="1" applyFont="1" applyFill="1" applyAlignment="1">
      <alignment/>
    </xf>
    <xf numFmtId="189" fontId="20" fillId="0" borderId="0" xfId="0" applyNumberFormat="1" applyFont="1" applyFill="1" applyAlignment="1">
      <alignment horizontal="right"/>
    </xf>
    <xf numFmtId="0" fontId="21" fillId="0" borderId="0" xfId="0" applyFont="1" applyFill="1" applyAlignment="1">
      <alignment horizontal="left"/>
    </xf>
    <xf numFmtId="180" fontId="22" fillId="0" borderId="0" xfId="0" applyNumberFormat="1" applyFont="1" applyFill="1" applyAlignment="1">
      <alignment/>
    </xf>
    <xf numFmtId="189" fontId="8" fillId="0" borderId="0" xfId="0" applyNumberFormat="1" applyFont="1" applyFill="1" applyBorder="1" applyAlignment="1">
      <alignment horizontal="left" vertical="top" wrapText="1" indent="1"/>
    </xf>
    <xf numFmtId="180" fontId="1" fillId="33" borderId="20" xfId="0" applyNumberFormat="1" applyFont="1" applyFill="1" applyBorder="1" applyAlignment="1">
      <alignment horizontal="right"/>
    </xf>
    <xf numFmtId="0" fontId="8" fillId="33" borderId="21" xfId="0" applyFont="1" applyFill="1" applyBorder="1" applyAlignment="1">
      <alignment horizontal="center" vertical="top" wrapText="1"/>
    </xf>
    <xf numFmtId="49" fontId="1" fillId="33" borderId="21" xfId="0" applyNumberFormat="1" applyFont="1" applyFill="1" applyBorder="1" applyAlignment="1">
      <alignment horizontal="center"/>
    </xf>
    <xf numFmtId="1" fontId="1" fillId="33" borderId="22" xfId="0" applyNumberFormat="1" applyFont="1" applyFill="1" applyBorder="1" applyAlignment="1">
      <alignment horizontal="center" vertical="top"/>
    </xf>
    <xf numFmtId="1" fontId="1" fillId="33" borderId="21" xfId="0" applyNumberFormat="1" applyFont="1" applyFill="1" applyBorder="1" applyAlignment="1">
      <alignment horizontal="center" vertical="top"/>
    </xf>
    <xf numFmtId="1" fontId="1" fillId="33" borderId="23" xfId="0" applyNumberFormat="1" applyFont="1" applyFill="1" applyBorder="1" applyAlignment="1">
      <alignment horizontal="center" vertical="top"/>
    </xf>
    <xf numFmtId="0" fontId="1" fillId="33" borderId="21" xfId="0" applyFont="1" applyFill="1" applyBorder="1" applyAlignment="1">
      <alignment horizontal="center"/>
    </xf>
    <xf numFmtId="1" fontId="1" fillId="33" borderId="20" xfId="0" applyNumberFormat="1" applyFont="1" applyFill="1" applyBorder="1" applyAlignment="1">
      <alignment horizontal="center" vertical="top"/>
    </xf>
    <xf numFmtId="180" fontId="5" fillId="34" borderId="0" xfId="0" applyNumberFormat="1" applyFont="1" applyFill="1" applyBorder="1" applyAlignment="1">
      <alignment/>
    </xf>
    <xf numFmtId="189" fontId="5" fillId="34" borderId="0" xfId="0" applyNumberFormat="1" applyFont="1" applyFill="1" applyBorder="1" applyAlignment="1">
      <alignment/>
    </xf>
    <xf numFmtId="189" fontId="12" fillId="34" borderId="0" xfId="0" applyNumberFormat="1" applyFont="1" applyFill="1" applyBorder="1" applyAlignment="1">
      <alignment vertical="top" wrapText="1"/>
    </xf>
    <xf numFmtId="180" fontId="5" fillId="34" borderId="0" xfId="0" applyNumberFormat="1" applyFont="1" applyFill="1" applyAlignment="1">
      <alignment/>
    </xf>
    <xf numFmtId="189" fontId="12" fillId="34" borderId="0" xfId="0" applyNumberFormat="1" applyFont="1" applyFill="1" applyAlignment="1">
      <alignment/>
    </xf>
    <xf numFmtId="189" fontId="5" fillId="34" borderId="0" xfId="0" applyNumberFormat="1" applyFont="1" applyFill="1" applyBorder="1" applyAlignment="1">
      <alignment vertical="justify"/>
    </xf>
    <xf numFmtId="189" fontId="5" fillId="34" borderId="0" xfId="0" applyNumberFormat="1" applyFont="1" applyFill="1" applyAlignment="1">
      <alignment/>
    </xf>
    <xf numFmtId="180" fontId="23" fillId="35" borderId="0" xfId="0" applyNumberFormat="1" applyFont="1" applyFill="1" applyAlignment="1">
      <alignment horizontal="center"/>
    </xf>
    <xf numFmtId="189" fontId="8" fillId="0" borderId="0" xfId="0" applyNumberFormat="1" applyFont="1" applyFill="1" applyBorder="1" applyAlignment="1">
      <alignment/>
    </xf>
    <xf numFmtId="189" fontId="8" fillId="0" borderId="15" xfId="0" applyNumberFormat="1" applyFont="1" applyFill="1" applyBorder="1" applyAlignment="1">
      <alignment horizontal="left" wrapText="1" indent="1"/>
    </xf>
    <xf numFmtId="180" fontId="5" fillId="34" borderId="0" xfId="0" applyNumberFormat="1" applyFont="1" applyFill="1" applyAlignment="1">
      <alignment horizontal="center" wrapText="1"/>
    </xf>
    <xf numFmtId="180" fontId="5" fillId="34" borderId="0" xfId="0" applyNumberFormat="1" applyFont="1" applyFill="1" applyAlignment="1">
      <alignment horizontal="center"/>
    </xf>
    <xf numFmtId="49" fontId="5" fillId="0" borderId="24" xfId="0" applyNumberFormat="1" applyFont="1" applyFill="1" applyBorder="1" applyAlignment="1">
      <alignment horizontal="center"/>
    </xf>
    <xf numFmtId="49" fontId="5" fillId="0" borderId="25" xfId="0" applyNumberFormat="1" applyFont="1" applyFill="1" applyBorder="1" applyAlignment="1">
      <alignment horizontal="center"/>
    </xf>
    <xf numFmtId="189" fontId="5" fillId="34" borderId="0" xfId="0" applyNumberFormat="1" applyFont="1" applyFill="1" applyAlignment="1">
      <alignment horizontal="center"/>
    </xf>
    <xf numFmtId="49" fontId="5" fillId="0" borderId="0" xfId="0" applyNumberFormat="1" applyFont="1" applyFill="1" applyBorder="1" applyAlignment="1">
      <alignment horizontal="center"/>
    </xf>
    <xf numFmtId="49" fontId="5" fillId="0" borderId="0" xfId="0" applyNumberFormat="1" applyFont="1" applyBorder="1" applyAlignment="1">
      <alignment horizontal="center"/>
    </xf>
    <xf numFmtId="189" fontId="5" fillId="34" borderId="0" xfId="0" applyNumberFormat="1" applyFont="1" applyFill="1" applyBorder="1" applyAlignment="1">
      <alignment horizontal="center"/>
    </xf>
    <xf numFmtId="189" fontId="12" fillId="34" borderId="0" xfId="0" applyNumberFormat="1" applyFont="1" applyFill="1" applyBorder="1" applyAlignment="1">
      <alignment horizontal="center" wrapText="1"/>
    </xf>
    <xf numFmtId="189" fontId="12" fillId="34" borderId="0" xfId="0" applyNumberFormat="1" applyFont="1" applyFill="1" applyBorder="1" applyAlignment="1">
      <alignment horizontal="center"/>
    </xf>
    <xf numFmtId="0" fontId="16"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180" fontId="18" fillId="0" borderId="0" xfId="0" applyNumberFormat="1" applyFont="1" applyAlignment="1">
      <alignment horizontal="center"/>
    </xf>
    <xf numFmtId="180" fontId="5" fillId="0" borderId="0" xfId="0" applyNumberFormat="1" applyFont="1" applyAlignment="1" quotePrefix="1">
      <alignment horizontal="center"/>
    </xf>
    <xf numFmtId="180" fontId="5" fillId="34" borderId="0"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189" fontId="0" fillId="0" borderId="0" xfId="0" applyNumberFormat="1" applyFont="1" applyFill="1" applyAlignment="1">
      <alignment/>
    </xf>
    <xf numFmtId="0" fontId="0" fillId="0" borderId="0" xfId="0" applyFont="1" applyFill="1" applyBorder="1" applyAlignment="1">
      <alignment/>
    </xf>
    <xf numFmtId="0" fontId="0" fillId="0" borderId="26" xfId="0" applyFont="1" applyFill="1" applyBorder="1" applyAlignment="1">
      <alignment/>
    </xf>
    <xf numFmtId="0" fontId="0" fillId="0" borderId="0" xfId="0" applyFont="1" applyBorder="1" applyAlignment="1">
      <alignment/>
    </xf>
    <xf numFmtId="0" fontId="0" fillId="34" borderId="0" xfId="0" applyFont="1" applyFill="1" applyBorder="1" applyAlignment="1">
      <alignment/>
    </xf>
    <xf numFmtId="0" fontId="0" fillId="0" borderId="0" xfId="0" applyFont="1" applyAlignment="1">
      <alignment horizontal="center"/>
    </xf>
    <xf numFmtId="189" fontId="4" fillId="0" borderId="0" xfId="0" applyNumberFormat="1" applyFont="1" applyBorder="1" applyAlignment="1">
      <alignment/>
    </xf>
    <xf numFmtId="189" fontId="0" fillId="0" borderId="11" xfId="0" applyNumberFormat="1" applyFont="1" applyFill="1" applyBorder="1" applyAlignment="1">
      <alignment horizontal="center"/>
    </xf>
    <xf numFmtId="189" fontId="0" fillId="0" borderId="0" xfId="0" applyNumberFormat="1" applyFont="1" applyBorder="1" applyAlignment="1">
      <alignment/>
    </xf>
    <xf numFmtId="180" fontId="0" fillId="0" borderId="0" xfId="0" applyNumberFormat="1" applyFont="1" applyBorder="1" applyAlignment="1">
      <alignment/>
    </xf>
    <xf numFmtId="189" fontId="0" fillId="0" borderId="0" xfId="0" applyNumberFormat="1" applyFont="1" applyFill="1" applyBorder="1" applyAlignment="1">
      <alignment/>
    </xf>
    <xf numFmtId="180" fontId="0" fillId="34" borderId="0" xfId="0" applyNumberFormat="1" applyFont="1" applyFill="1" applyAlignment="1">
      <alignment horizontal="right"/>
    </xf>
    <xf numFmtId="180" fontId="0" fillId="0" borderId="0" xfId="0" applyNumberFormat="1" applyFont="1" applyFill="1" applyAlignment="1">
      <alignment/>
    </xf>
    <xf numFmtId="180" fontId="0" fillId="0" borderId="0" xfId="0" applyNumberFormat="1" applyFont="1" applyAlignment="1">
      <alignment/>
    </xf>
    <xf numFmtId="180" fontId="0" fillId="34" borderId="0" xfId="0" applyNumberFormat="1" applyFont="1" applyFill="1" applyAlignment="1">
      <alignment/>
    </xf>
    <xf numFmtId="189" fontId="8" fillId="0" borderId="0" xfId="0" applyNumberFormat="1" applyFont="1" applyFill="1" applyBorder="1" applyAlignment="1">
      <alignment wrapText="1"/>
    </xf>
    <xf numFmtId="189" fontId="4" fillId="0" borderId="0" xfId="0" applyNumberFormat="1" applyFont="1" applyFill="1" applyBorder="1" applyAlignment="1">
      <alignment/>
    </xf>
    <xf numFmtId="189" fontId="8" fillId="0" borderId="0" xfId="0" applyNumberFormat="1" applyFont="1" applyFill="1" applyBorder="1" applyAlignment="1">
      <alignment horizontal="left" wrapText="1" indent="1"/>
    </xf>
    <xf numFmtId="189" fontId="8" fillId="0" borderId="15" xfId="0" applyNumberFormat="1" applyFont="1" applyFill="1" applyBorder="1" applyAlignment="1">
      <alignment wrapText="1"/>
    </xf>
    <xf numFmtId="189" fontId="0" fillId="0" borderId="27" xfId="0" applyNumberFormat="1" applyFont="1" applyFill="1" applyBorder="1" applyAlignment="1">
      <alignment/>
    </xf>
    <xf numFmtId="189" fontId="0" fillId="0" borderId="27" xfId="0" applyNumberFormat="1" applyFont="1" applyFill="1" applyBorder="1" applyAlignment="1">
      <alignment horizontal="center"/>
    </xf>
    <xf numFmtId="189" fontId="0" fillId="0" borderId="0" xfId="0" applyNumberFormat="1" applyFont="1" applyAlignment="1">
      <alignment/>
    </xf>
    <xf numFmtId="189" fontId="0" fillId="0" borderId="0" xfId="0" applyNumberFormat="1" applyFont="1" applyFill="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vertical="top" wrapText="1"/>
    </xf>
    <xf numFmtId="180" fontId="1" fillId="0" borderId="0" xfId="0" applyNumberFormat="1"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16 - Счет производства"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5;&#1089;&#1086;&#1083;&#1080;&#1076;&#1080;&#1088;&#1086;&#1074;&#1072;&#1085;&#1085;&#1099;&#1077;%20&#1089;&#1095;&#1077;&#1090;&#1072;\&#1050;&#1086;&#1085;&#1089;&#1086;&#1083;&#1080;&#1076;%20&#1089;&#1095;&#1077;&#1090;&#1072;%2095-2018_&#1080;&#1089;&#1087;&#1088;2002_&#1084;&#1072;&#1081;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д мартовскую оценку (2019)"/>
      <sheetName val="март. оценка (2019)-кварталы"/>
      <sheetName val="Справка"/>
    </sheetNames>
    <sheetDataSet>
      <sheetData sheetId="0">
        <row r="14">
          <cell r="J14">
            <v>18990498.6</v>
          </cell>
        </row>
        <row r="19">
          <cell r="J19">
            <v>9409204.9</v>
          </cell>
        </row>
        <row r="20">
          <cell r="J20">
            <v>10830535.1</v>
          </cell>
        </row>
        <row r="40">
          <cell r="J40">
            <v>3918190.7</v>
          </cell>
        </row>
        <row r="105">
          <cell r="J105">
            <v>9615.4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79"/>
  <sheetViews>
    <sheetView tabSelected="1" zoomScale="96" zoomScaleNormal="96" zoomScalePageLayoutView="0" workbookViewId="0" topLeftCell="A2">
      <pane xSplit="2" ySplit="6" topLeftCell="C8" activePane="bottomRight" state="frozen"/>
      <selection pane="topLeft" activeCell="A2" sqref="A2"/>
      <selection pane="topRight" activeCell="C2" sqref="C2"/>
      <selection pane="bottomLeft" activeCell="A7" sqref="A7"/>
      <selection pane="bottomRight" activeCell="F151" sqref="F151"/>
    </sheetView>
  </sheetViews>
  <sheetFormatPr defaultColWidth="9.00390625" defaultRowHeight="12.75"/>
  <cols>
    <col min="1" max="1" width="29.75390625" style="49" customWidth="1"/>
    <col min="2" max="2" width="6.25390625" style="49" customWidth="1"/>
    <col min="3" max="5" width="11.75390625" style="1" customWidth="1"/>
    <col min="6" max="6" width="11.75390625" style="64" customWidth="1"/>
    <col min="7" max="7" width="12.375" style="55" customWidth="1"/>
    <col min="8" max="8" width="12.25390625" style="0" customWidth="1"/>
    <col min="9" max="9" width="11.875" style="0" customWidth="1"/>
    <col min="10" max="10" width="12.875" style="0" customWidth="1"/>
    <col min="11" max="11" width="11.25390625" style="0" customWidth="1"/>
    <col min="12" max="18" width="11.75390625" style="0" customWidth="1"/>
    <col min="19" max="21" width="11.875" style="1" customWidth="1"/>
    <col min="22" max="24" width="11.875" style="0" customWidth="1"/>
    <col min="25" max="26" width="12.75390625" style="0" bestFit="1" customWidth="1"/>
    <col min="27" max="27" width="15.25390625" style="0" customWidth="1"/>
    <col min="28" max="28" width="12.625" style="0" customWidth="1"/>
    <col min="29" max="29" width="10.625" style="0" customWidth="1"/>
    <col min="30" max="30" width="10.125" style="0" customWidth="1"/>
  </cols>
  <sheetData>
    <row r="1" spans="1:2" ht="12.75">
      <c r="A1" s="47"/>
      <c r="B1" s="47"/>
    </row>
    <row r="2" spans="1:27" ht="13.5">
      <c r="A2" s="108" t="s">
        <v>31</v>
      </c>
      <c r="B2" s="47"/>
      <c r="C2" s="126"/>
      <c r="D2" s="126"/>
      <c r="E2" s="126"/>
      <c r="H2" s="127"/>
      <c r="I2" s="127"/>
      <c r="J2" s="127"/>
      <c r="K2" s="127"/>
      <c r="L2" s="127"/>
      <c r="M2" s="127"/>
      <c r="N2" s="127"/>
      <c r="O2" s="127"/>
      <c r="P2" s="127"/>
      <c r="Q2" s="127"/>
      <c r="R2" s="127"/>
      <c r="S2" s="126"/>
      <c r="T2" s="126"/>
      <c r="U2" s="126"/>
      <c r="V2" s="127"/>
      <c r="W2" s="127"/>
      <c r="X2" s="127"/>
      <c r="Y2" s="127"/>
      <c r="Z2" s="127"/>
      <c r="AA2" s="127"/>
    </row>
    <row r="3" spans="1:27" ht="15" customHeight="1">
      <c r="A3" s="47"/>
      <c r="B3" s="47"/>
      <c r="C3" s="126"/>
      <c r="D3" s="126"/>
      <c r="E3" s="126"/>
      <c r="H3" s="127"/>
      <c r="I3" s="127"/>
      <c r="J3" s="127"/>
      <c r="K3" s="127"/>
      <c r="L3" s="127"/>
      <c r="M3" s="127"/>
      <c r="N3" s="127"/>
      <c r="O3" s="127"/>
      <c r="P3" s="127"/>
      <c r="Q3" s="127"/>
      <c r="R3" s="127"/>
      <c r="S3" s="126"/>
      <c r="T3" s="85"/>
      <c r="U3" s="126"/>
      <c r="V3" s="127"/>
      <c r="W3" s="127"/>
      <c r="X3" s="127"/>
      <c r="Y3" s="127"/>
      <c r="Z3" s="127"/>
      <c r="AA3" s="127"/>
    </row>
    <row r="4" spans="1:27" ht="15" customHeight="1">
      <c r="A4" s="123" t="s">
        <v>74</v>
      </c>
      <c r="B4" s="123"/>
      <c r="C4" s="123"/>
      <c r="D4" s="123"/>
      <c r="E4" s="123"/>
      <c r="H4" s="127"/>
      <c r="I4" s="127"/>
      <c r="J4" s="127"/>
      <c r="K4" s="127"/>
      <c r="L4" s="127"/>
      <c r="M4" s="127"/>
      <c r="N4" s="127"/>
      <c r="O4" s="127"/>
      <c r="P4" s="127"/>
      <c r="Q4" s="127"/>
      <c r="R4" s="127"/>
      <c r="S4" s="126"/>
      <c r="T4" s="86"/>
      <c r="U4" s="126"/>
      <c r="V4" s="127"/>
      <c r="W4" s="127"/>
      <c r="X4" s="127"/>
      <c r="Y4" s="127"/>
      <c r="Z4" s="127"/>
      <c r="AA4" s="127"/>
    </row>
    <row r="5" spans="1:27" ht="15" customHeight="1">
      <c r="A5" s="124" t="s">
        <v>66</v>
      </c>
      <c r="B5" s="124"/>
      <c r="C5" s="124"/>
      <c r="D5" s="124"/>
      <c r="E5" s="124"/>
      <c r="H5" s="127"/>
      <c r="I5" s="127"/>
      <c r="J5" s="127"/>
      <c r="K5" s="127"/>
      <c r="L5" s="127"/>
      <c r="M5" s="127"/>
      <c r="N5" s="127"/>
      <c r="O5" s="127"/>
      <c r="P5" s="127"/>
      <c r="Q5" s="127"/>
      <c r="R5" s="127"/>
      <c r="S5" s="128"/>
      <c r="T5" s="128"/>
      <c r="U5" s="128"/>
      <c r="V5" s="128"/>
      <c r="W5" s="128"/>
      <c r="X5" s="128"/>
      <c r="Y5" s="128"/>
      <c r="Z5" s="128"/>
      <c r="AA5" s="128"/>
    </row>
    <row r="6" spans="1:27" ht="13.5" customHeight="1" thickBot="1">
      <c r="A6" s="47"/>
      <c r="B6" s="47"/>
      <c r="C6" s="126"/>
      <c r="D6" s="129"/>
      <c r="E6" s="126"/>
      <c r="H6" s="127"/>
      <c r="I6" s="127"/>
      <c r="J6" s="127"/>
      <c r="K6" s="127"/>
      <c r="L6" s="127"/>
      <c r="M6" s="127"/>
      <c r="N6" s="127"/>
      <c r="O6" s="127"/>
      <c r="P6" s="127"/>
      <c r="Q6" s="127"/>
      <c r="R6" s="127"/>
      <c r="S6" s="126"/>
      <c r="T6" s="130"/>
      <c r="U6" s="126"/>
      <c r="V6" s="90"/>
      <c r="W6" s="127"/>
      <c r="X6" s="127"/>
      <c r="Y6" s="127"/>
      <c r="Z6" s="127"/>
      <c r="AA6" s="127"/>
    </row>
    <row r="7" spans="1:27" ht="14.25" customHeight="1" thickBot="1">
      <c r="A7" s="93"/>
      <c r="B7" s="94" t="s">
        <v>32</v>
      </c>
      <c r="C7" s="95">
        <v>1995</v>
      </c>
      <c r="D7" s="96">
        <v>1996</v>
      </c>
      <c r="E7" s="97">
        <v>1997</v>
      </c>
      <c r="F7" s="96">
        <v>1998</v>
      </c>
      <c r="G7" s="97">
        <v>1999</v>
      </c>
      <c r="H7" s="96">
        <v>2000</v>
      </c>
      <c r="I7" s="97">
        <v>2001</v>
      </c>
      <c r="J7" s="96">
        <v>2002</v>
      </c>
      <c r="K7" s="97">
        <v>2003</v>
      </c>
      <c r="L7" s="96">
        <v>2004</v>
      </c>
      <c r="M7" s="97">
        <v>2005</v>
      </c>
      <c r="N7" s="98">
        <v>2006</v>
      </c>
      <c r="O7" s="99">
        <v>2007</v>
      </c>
      <c r="P7" s="97">
        <v>2008</v>
      </c>
      <c r="Q7" s="97">
        <v>2009</v>
      </c>
      <c r="R7" s="100">
        <v>2010</v>
      </c>
      <c r="S7" s="97">
        <v>2011</v>
      </c>
      <c r="T7" s="97">
        <v>2012</v>
      </c>
      <c r="U7" s="97">
        <v>2013</v>
      </c>
      <c r="V7" s="97">
        <v>2014</v>
      </c>
      <c r="W7" s="97">
        <v>2015</v>
      </c>
      <c r="X7" s="97">
        <v>2016</v>
      </c>
      <c r="Y7" s="97">
        <v>2017</v>
      </c>
      <c r="Z7" s="97">
        <v>2018</v>
      </c>
      <c r="AA7" s="97">
        <v>2019</v>
      </c>
    </row>
    <row r="8" spans="1:27" s="7" customFormat="1" ht="14.25" customHeight="1">
      <c r="A8" s="129"/>
      <c r="B8" s="131"/>
      <c r="C8" s="131"/>
      <c r="D8" s="131"/>
      <c r="E8" s="131"/>
      <c r="F8" s="131"/>
      <c r="G8" s="131"/>
      <c r="H8" s="131"/>
      <c r="I8" s="131"/>
      <c r="J8" s="131"/>
      <c r="K8" s="131"/>
      <c r="L8" s="131"/>
      <c r="M8" s="131"/>
      <c r="N8" s="131"/>
      <c r="O8" s="131"/>
      <c r="P8" s="131"/>
      <c r="Q8" s="131"/>
      <c r="R8" s="131"/>
      <c r="S8" s="129"/>
      <c r="T8" s="129"/>
      <c r="U8" s="129"/>
      <c r="V8" s="129"/>
      <c r="W8" s="129"/>
      <c r="X8" s="129"/>
      <c r="Y8" s="129"/>
      <c r="Z8" s="129"/>
      <c r="AA8" s="131"/>
    </row>
    <row r="9" spans="1:27" s="7" customFormat="1" ht="14.25" customHeight="1">
      <c r="A9" s="132"/>
      <c r="B9" s="101"/>
      <c r="C9" s="125" t="s">
        <v>68</v>
      </c>
      <c r="D9" s="125"/>
      <c r="E9" s="125"/>
      <c r="F9" s="125"/>
      <c r="G9" s="125"/>
      <c r="H9" s="125"/>
      <c r="I9" s="125"/>
      <c r="J9" s="125"/>
      <c r="K9" s="125"/>
      <c r="L9" s="125"/>
      <c r="M9" s="125"/>
      <c r="N9" s="125"/>
      <c r="O9" s="125"/>
      <c r="P9" s="125"/>
      <c r="Q9" s="125"/>
      <c r="R9" s="125"/>
      <c r="S9" s="125"/>
      <c r="T9" s="125"/>
      <c r="U9" s="125"/>
      <c r="V9" s="125"/>
      <c r="W9" s="125"/>
      <c r="X9" s="125"/>
      <c r="Y9" s="125"/>
      <c r="Z9" s="125"/>
      <c r="AA9" s="133"/>
    </row>
    <row r="10" spans="1:27" s="7" customFormat="1" ht="14.25" customHeight="1">
      <c r="A10" s="129"/>
      <c r="B10" s="131"/>
      <c r="C10" s="131"/>
      <c r="D10" s="131"/>
      <c r="E10" s="131"/>
      <c r="F10" s="131"/>
      <c r="G10" s="131"/>
      <c r="H10" s="131"/>
      <c r="I10" s="131"/>
      <c r="J10" s="131"/>
      <c r="K10" s="131"/>
      <c r="L10" s="131"/>
      <c r="M10" s="131"/>
      <c r="N10" s="131"/>
      <c r="O10" s="131"/>
      <c r="P10" s="131"/>
      <c r="Q10" s="131"/>
      <c r="R10" s="131"/>
      <c r="S10" s="129"/>
      <c r="T10" s="129"/>
      <c r="U10" s="129"/>
      <c r="V10" s="129"/>
      <c r="W10" s="129"/>
      <c r="X10" s="129"/>
      <c r="Y10" s="129"/>
      <c r="Z10" s="129"/>
      <c r="AA10" s="131"/>
    </row>
    <row r="11" spans="1:27" s="7" customFormat="1" ht="14.25" customHeight="1">
      <c r="A11" s="48"/>
      <c r="B11" s="48"/>
      <c r="C11" s="117" t="s">
        <v>39</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31"/>
    </row>
    <row r="12" spans="1:30" s="7" customFormat="1" ht="14.25" customHeight="1">
      <c r="A12" s="13" t="s">
        <v>41</v>
      </c>
      <c r="B12" s="14" t="s">
        <v>5</v>
      </c>
      <c r="C12" s="27">
        <v>2767620.5</v>
      </c>
      <c r="D12" s="27">
        <v>3799125.9</v>
      </c>
      <c r="E12" s="27">
        <v>4327531.3</v>
      </c>
      <c r="F12" s="27">
        <v>4573977.1</v>
      </c>
      <c r="G12" s="60">
        <v>8303202.6</v>
      </c>
      <c r="H12" s="60">
        <v>12552211.7</v>
      </c>
      <c r="I12" s="60">
        <v>15922787.8</v>
      </c>
      <c r="J12" s="60">
        <f>'[1]под мартовскую оценку (2019)'!$J$14</f>
        <v>18990498.6</v>
      </c>
      <c r="K12" s="60">
        <v>23273089.5</v>
      </c>
      <c r="L12" s="60">
        <v>29490622.6</v>
      </c>
      <c r="M12" s="60">
        <v>37020602</v>
      </c>
      <c r="N12" s="60">
        <v>46223866.5</v>
      </c>
      <c r="O12" s="60">
        <v>57752132.5</v>
      </c>
      <c r="P12" s="60">
        <v>71601657.9</v>
      </c>
      <c r="Q12" s="60">
        <v>68116448</v>
      </c>
      <c r="R12" s="60">
        <v>82054614.9</v>
      </c>
      <c r="S12" s="60">
        <v>100864092.3</v>
      </c>
      <c r="T12" s="60">
        <v>112990772.9</v>
      </c>
      <c r="U12" s="60">
        <v>122869078.1</v>
      </c>
      <c r="V12" s="60">
        <v>132754069.3</v>
      </c>
      <c r="W12" s="60">
        <v>145925412.7</v>
      </c>
      <c r="X12" s="60">
        <v>153394472.7</v>
      </c>
      <c r="Y12" s="60">
        <v>166056377.3</v>
      </c>
      <c r="Z12" s="60">
        <v>186753501.1</v>
      </c>
      <c r="AA12" s="60">
        <v>195925344.6</v>
      </c>
      <c r="AB12" s="76"/>
      <c r="AC12" s="76"/>
      <c r="AD12" s="76"/>
    </row>
    <row r="13" spans="1:30" s="7" customFormat="1" ht="14.25" customHeight="1">
      <c r="A13" s="13" t="s">
        <v>75</v>
      </c>
      <c r="B13" s="14" t="s">
        <v>6</v>
      </c>
      <c r="C13" s="44">
        <v>369902.7</v>
      </c>
      <c r="D13" s="60">
        <v>438694</v>
      </c>
      <c r="E13" s="60">
        <v>527711.4</v>
      </c>
      <c r="F13" s="60">
        <v>645633.8</v>
      </c>
      <c r="G13" s="60">
        <v>1262349.2</v>
      </c>
      <c r="H13" s="60">
        <v>1755804.7</v>
      </c>
      <c r="I13" s="60">
        <v>2165927.7</v>
      </c>
      <c r="J13" s="60">
        <v>2646204.1</v>
      </c>
      <c r="K13" s="60">
        <v>3153920.2</v>
      </c>
      <c r="L13" s="60">
        <v>3773863.5</v>
      </c>
      <c r="M13" s="60">
        <v>4648275.4</v>
      </c>
      <c r="N13" s="60">
        <v>5653419.9</v>
      </c>
      <c r="O13" s="60">
        <v>7162210.8</v>
      </c>
      <c r="P13" s="60">
        <v>9110986.5</v>
      </c>
      <c r="Q13" s="60">
        <v>7954327.1</v>
      </c>
      <c r="R13" s="60">
        <v>9789614</v>
      </c>
      <c r="S13" s="60">
        <v>12010756.9</v>
      </c>
      <c r="T13" s="60">
        <v>13786871.7</v>
      </c>
      <c r="U13" s="60">
        <v>14919620.8</v>
      </c>
      <c r="V13" s="60">
        <v>16351535.5</v>
      </c>
      <c r="W13" s="60">
        <v>17162487.6</v>
      </c>
      <c r="X13" s="60">
        <v>17691379.3</v>
      </c>
      <c r="Y13" s="60">
        <v>19090204.4</v>
      </c>
      <c r="Z13" s="60">
        <v>21570759</v>
      </c>
      <c r="AA13" s="134">
        <v>22846719.4</v>
      </c>
      <c r="AB13" s="76"/>
      <c r="AC13" s="76"/>
      <c r="AD13" s="76"/>
    </row>
    <row r="14" spans="1:30" s="7" customFormat="1" ht="14.25" customHeight="1">
      <c r="A14" s="13" t="s">
        <v>33</v>
      </c>
      <c r="B14" s="14" t="s">
        <v>1</v>
      </c>
      <c r="C14" s="44">
        <v>184071.2</v>
      </c>
      <c r="D14" s="44">
        <v>269095</v>
      </c>
      <c r="E14" s="44">
        <v>320255.8</v>
      </c>
      <c r="F14" s="44">
        <v>338824.5</v>
      </c>
      <c r="G14" s="60">
        <v>613854.6</v>
      </c>
      <c r="H14" s="60">
        <v>980880.4</v>
      </c>
      <c r="I14" s="60">
        <v>1268911.4</v>
      </c>
      <c r="J14" s="60">
        <v>1415153</v>
      </c>
      <c r="K14" s="60">
        <v>1775123.2</v>
      </c>
      <c r="L14" s="60">
        <v>2352124.6</v>
      </c>
      <c r="M14" s="60">
        <v>3248224.8</v>
      </c>
      <c r="N14" s="60">
        <v>4090102.5</v>
      </c>
      <c r="O14" s="60">
        <v>4977558.7</v>
      </c>
      <c r="P14" s="60">
        <v>6323848.4</v>
      </c>
      <c r="Q14" s="60">
        <v>5202132.9</v>
      </c>
      <c r="R14" s="60">
        <v>6462567.9</v>
      </c>
      <c r="S14" s="60">
        <v>8413321.9</v>
      </c>
      <c r="T14" s="60">
        <v>9411798.2</v>
      </c>
      <c r="U14" s="60">
        <v>9510857.9</v>
      </c>
      <c r="V14" s="60">
        <v>10550847.9</v>
      </c>
      <c r="W14" s="60">
        <v>8738499.6</v>
      </c>
      <c r="X14" s="60">
        <v>8817205.9</v>
      </c>
      <c r="Y14" s="60">
        <v>9264512.5</v>
      </c>
      <c r="Z14" s="60">
        <v>11108666.3</v>
      </c>
      <c r="AA14" s="60">
        <v>11781283.1</v>
      </c>
      <c r="AB14" s="76"/>
      <c r="AC14" s="76"/>
      <c r="AD14" s="76"/>
    </row>
    <row r="15" spans="1:30" s="7" customFormat="1" ht="14.25" customHeight="1">
      <c r="A15" s="13" t="s">
        <v>34</v>
      </c>
      <c r="B15" s="14" t="s">
        <v>2</v>
      </c>
      <c r="C15" s="44">
        <v>75174.4</v>
      </c>
      <c r="D15" s="44">
        <v>89479</v>
      </c>
      <c r="E15" s="44">
        <v>105661.1</v>
      </c>
      <c r="F15" s="44">
        <v>92461.2</v>
      </c>
      <c r="G15" s="60">
        <v>118494.4</v>
      </c>
      <c r="H15" s="60">
        <v>147432.9</v>
      </c>
      <c r="I15" s="60">
        <v>171422.1</v>
      </c>
      <c r="J15" s="60">
        <v>165911.6</v>
      </c>
      <c r="K15" s="60">
        <v>186639.7</v>
      </c>
      <c r="L15" s="60">
        <v>183700.7</v>
      </c>
      <c r="M15" s="60">
        <v>156125.1</v>
      </c>
      <c r="N15" s="60">
        <v>150244.8</v>
      </c>
      <c r="O15" s="60">
        <v>214516.7</v>
      </c>
      <c r="P15" s="60">
        <v>229697.6</v>
      </c>
      <c r="Q15" s="60">
        <v>226238.1</v>
      </c>
      <c r="R15" s="60">
        <v>194104.2</v>
      </c>
      <c r="S15" s="60">
        <v>214912.3</v>
      </c>
      <c r="T15" s="60">
        <v>244040.6</v>
      </c>
      <c r="U15" s="60">
        <v>246412.7</v>
      </c>
      <c r="V15" s="60">
        <v>258701.8</v>
      </c>
      <c r="W15" s="60">
        <v>271647.2</v>
      </c>
      <c r="X15" s="60">
        <v>278255.4</v>
      </c>
      <c r="Y15" s="60">
        <v>318752.7</v>
      </c>
      <c r="Z15" s="60">
        <v>365352.7</v>
      </c>
      <c r="AA15" s="60">
        <v>381647.5</v>
      </c>
      <c r="AB15" s="76"/>
      <c r="AC15" s="76"/>
      <c r="AD15" s="76"/>
    </row>
    <row r="16" spans="1:30" s="7" customFormat="1" ht="14.25" customHeight="1">
      <c r="A16" s="15" t="s">
        <v>35</v>
      </c>
      <c r="B16" s="16"/>
      <c r="C16" s="42">
        <v>3246420.0000000005</v>
      </c>
      <c r="D16" s="42">
        <v>4417435.9</v>
      </c>
      <c r="E16" s="42">
        <v>5069837.4</v>
      </c>
      <c r="F16" s="42">
        <v>5465974.199999999</v>
      </c>
      <c r="G16" s="42">
        <v>10060911.999999998</v>
      </c>
      <c r="H16" s="42">
        <v>15141463.899999999</v>
      </c>
      <c r="I16" s="42">
        <v>19186204.799999997</v>
      </c>
      <c r="J16" s="42">
        <f>SUM(J12:J14)-J15</f>
        <v>22885944.1</v>
      </c>
      <c r="K16" s="42">
        <v>28015493.2</v>
      </c>
      <c r="L16" s="42">
        <v>35432910</v>
      </c>
      <c r="M16" s="42">
        <v>44760977.099999994</v>
      </c>
      <c r="N16" s="42">
        <v>55817144.1</v>
      </c>
      <c r="O16" s="42">
        <v>69677385.3</v>
      </c>
      <c r="P16" s="42">
        <v>86806795.20000002</v>
      </c>
      <c r="Q16" s="42">
        <v>81046669.9</v>
      </c>
      <c r="R16" s="42">
        <v>98112692.60000001</v>
      </c>
      <c r="S16" s="42">
        <v>121073258.80000001</v>
      </c>
      <c r="T16" s="42">
        <v>135945402.20000002</v>
      </c>
      <c r="U16" s="42">
        <v>147053144.10000002</v>
      </c>
      <c r="V16" s="42">
        <v>159397750.9</v>
      </c>
      <c r="W16" s="42">
        <v>171554752.7</v>
      </c>
      <c r="X16" s="42">
        <v>179624802.5</v>
      </c>
      <c r="Y16" s="42">
        <v>194092341.50000003</v>
      </c>
      <c r="Z16" s="42">
        <v>219067573.70000002</v>
      </c>
      <c r="AA16" s="42">
        <v>230171699.6</v>
      </c>
      <c r="AB16" s="76"/>
      <c r="AC16" s="76"/>
      <c r="AD16" s="76"/>
    </row>
    <row r="17" spans="1:30" s="7" customFormat="1" ht="14.25" customHeight="1">
      <c r="A17" s="17"/>
      <c r="B17" s="135"/>
      <c r="C17" s="113" t="s">
        <v>76</v>
      </c>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36"/>
      <c r="AB17" s="76"/>
      <c r="AC17" s="76"/>
      <c r="AD17" s="76"/>
    </row>
    <row r="18" spans="1:30" s="7" customFormat="1" ht="14.25" customHeight="1">
      <c r="A18" s="21" t="s">
        <v>36</v>
      </c>
      <c r="B18" s="14" t="s">
        <v>3</v>
      </c>
      <c r="C18" s="27">
        <v>1447995.2</v>
      </c>
      <c r="D18" s="27">
        <v>1970916.8</v>
      </c>
      <c r="E18" s="27">
        <v>2199612</v>
      </c>
      <c r="F18" s="27">
        <v>2190717.4</v>
      </c>
      <c r="G18" s="60">
        <v>3975329.3</v>
      </c>
      <c r="H18" s="60">
        <v>6080012.9</v>
      </c>
      <c r="I18" s="60">
        <v>8076694.7</v>
      </c>
      <c r="J18" s="60">
        <f>'[1]под мартовскую оценку (2019)'!$J$19</f>
        <v>9409204.9</v>
      </c>
      <c r="K18" s="60">
        <v>11653339.2</v>
      </c>
      <c r="L18" s="60">
        <v>14631855.6</v>
      </c>
      <c r="M18" s="60">
        <v>18502936.2</v>
      </c>
      <c r="N18" s="60">
        <v>23246522.8</v>
      </c>
      <c r="O18" s="60">
        <v>29267661.3</v>
      </c>
      <c r="P18" s="60">
        <v>36418959.6</v>
      </c>
      <c r="Q18" s="60">
        <v>34285124.2</v>
      </c>
      <c r="R18" s="60">
        <v>42014537.4</v>
      </c>
      <c r="S18" s="60">
        <v>48948501.1</v>
      </c>
      <c r="T18" s="60">
        <v>54055081</v>
      </c>
      <c r="U18" s="60">
        <v>59147822.2</v>
      </c>
      <c r="V18" s="60">
        <v>64016175.3</v>
      </c>
      <c r="W18" s="60">
        <v>71304905</v>
      </c>
      <c r="X18" s="60">
        <v>76317339.4</v>
      </c>
      <c r="Y18" s="60">
        <v>83158982.9</v>
      </c>
      <c r="Z18" s="60">
        <v>92867176.9</v>
      </c>
      <c r="AA18" s="60">
        <v>97278928.6</v>
      </c>
      <c r="AB18" s="76"/>
      <c r="AC18" s="76"/>
      <c r="AD18" s="76"/>
    </row>
    <row r="19" spans="1:30" s="7" customFormat="1" ht="14.25" customHeight="1">
      <c r="A19" s="13" t="s">
        <v>37</v>
      </c>
      <c r="B19" s="14" t="s">
        <v>7</v>
      </c>
      <c r="C19" s="27">
        <v>1016594.3</v>
      </c>
      <c r="D19" s="27">
        <v>1435869.8</v>
      </c>
      <c r="E19" s="27">
        <v>1776137.6</v>
      </c>
      <c r="F19" s="27">
        <v>2003790.1</v>
      </c>
      <c r="G19" s="60">
        <v>3285678.1</v>
      </c>
      <c r="H19" s="60">
        <v>4476850.9</v>
      </c>
      <c r="I19" s="60">
        <v>5886860.6</v>
      </c>
      <c r="J19" s="60">
        <v>7484115.5</v>
      </c>
      <c r="K19" s="60">
        <v>9058687.6</v>
      </c>
      <c r="L19" s="60">
        <v>11477849.6</v>
      </c>
      <c r="M19" s="60">
        <v>14438149.2</v>
      </c>
      <c r="N19" s="60">
        <v>17809740.7</v>
      </c>
      <c r="O19" s="60">
        <v>21968579.5</v>
      </c>
      <c r="P19" s="60">
        <v>27543511.4</v>
      </c>
      <c r="Q19" s="60">
        <v>29269625.1</v>
      </c>
      <c r="R19" s="60">
        <v>32514673.2</v>
      </c>
      <c r="S19" s="60">
        <v>40883862.9</v>
      </c>
      <c r="T19" s="60">
        <v>47273436.1</v>
      </c>
      <c r="U19" s="60">
        <v>52433659.7</v>
      </c>
      <c r="V19" s="60">
        <v>56735901.6</v>
      </c>
      <c r="W19" s="60">
        <v>58531125.9</v>
      </c>
      <c r="X19" s="60">
        <v>61398518.2</v>
      </c>
      <c r="Y19" s="60">
        <v>65289518.7</v>
      </c>
      <c r="Z19" s="60">
        <v>70147499.1</v>
      </c>
      <c r="AA19" s="60">
        <v>75578509.7</v>
      </c>
      <c r="AB19" s="76"/>
      <c r="AC19" s="76"/>
      <c r="AD19" s="76"/>
    </row>
    <row r="20" spans="1:30" s="7" customFormat="1" ht="14.25" customHeight="1">
      <c r="A20" s="13" t="s">
        <v>77</v>
      </c>
      <c r="B20" s="14" t="s">
        <v>8</v>
      </c>
      <c r="C20" s="27">
        <v>363362</v>
      </c>
      <c r="D20" s="27">
        <v>475256.4</v>
      </c>
      <c r="E20" s="27">
        <v>514801.3</v>
      </c>
      <c r="F20" s="27">
        <v>393482.2</v>
      </c>
      <c r="G20" s="60">
        <v>715319.5</v>
      </c>
      <c r="H20" s="60">
        <v>1365733.8</v>
      </c>
      <c r="I20" s="60">
        <v>1963110.4</v>
      </c>
      <c r="J20" s="60">
        <v>2169313.7</v>
      </c>
      <c r="K20" s="60">
        <v>2755048.5</v>
      </c>
      <c r="L20" s="60">
        <v>3558951.4</v>
      </c>
      <c r="M20" s="60">
        <v>4338730.5</v>
      </c>
      <c r="N20" s="60">
        <v>5698727.3</v>
      </c>
      <c r="O20" s="60">
        <v>8034098.2</v>
      </c>
      <c r="P20" s="60">
        <v>10526116.1</v>
      </c>
      <c r="Q20" s="60">
        <v>7344756.5</v>
      </c>
      <c r="R20" s="60">
        <v>10472630</v>
      </c>
      <c r="S20" s="60">
        <v>14584067.5</v>
      </c>
      <c r="T20" s="60">
        <v>16721898.6</v>
      </c>
      <c r="U20" s="60">
        <v>16985025.9</v>
      </c>
      <c r="V20" s="60">
        <v>17695485.3</v>
      </c>
      <c r="W20" s="60">
        <v>18402773.4</v>
      </c>
      <c r="X20" s="60">
        <v>19773399.8</v>
      </c>
      <c r="Y20" s="60">
        <v>21681180.5</v>
      </c>
      <c r="Z20" s="60">
        <v>22996202.2</v>
      </c>
      <c r="AA20" s="60">
        <v>25427646.4</v>
      </c>
      <c r="AB20" s="76"/>
      <c r="AC20" s="76"/>
      <c r="AD20" s="76"/>
    </row>
    <row r="21" spans="1:30" s="7" customFormat="1" ht="14.25" customHeight="1">
      <c r="A21" s="13" t="s">
        <v>78</v>
      </c>
      <c r="B21" s="14" t="s">
        <v>9</v>
      </c>
      <c r="C21" s="60">
        <v>418468.5</v>
      </c>
      <c r="D21" s="60">
        <v>523463.1</v>
      </c>
      <c r="E21" s="60">
        <v>579286.5</v>
      </c>
      <c r="F21" s="60">
        <v>821043.4</v>
      </c>
      <c r="G21" s="60">
        <v>2084585.1</v>
      </c>
      <c r="H21" s="60">
        <v>3218866.3</v>
      </c>
      <c r="I21" s="60">
        <v>3299561.7</v>
      </c>
      <c r="J21" s="60">
        <v>3813694.6</v>
      </c>
      <c r="K21" s="60">
        <v>4655880.3</v>
      </c>
      <c r="L21" s="60">
        <v>5860396.9</v>
      </c>
      <c r="M21" s="60">
        <v>7607256.5</v>
      </c>
      <c r="N21" s="60">
        <v>9079332.7</v>
      </c>
      <c r="O21" s="60">
        <v>10028762.1</v>
      </c>
      <c r="P21" s="60">
        <v>12923553.7</v>
      </c>
      <c r="Q21" s="60">
        <v>10842026.2</v>
      </c>
      <c r="R21" s="60">
        <v>13529310.9</v>
      </c>
      <c r="S21" s="60">
        <v>16865192.2</v>
      </c>
      <c r="T21" s="60">
        <v>18324772.3</v>
      </c>
      <c r="U21" s="60">
        <v>18863370.2</v>
      </c>
      <c r="V21" s="60">
        <v>21425934.6</v>
      </c>
      <c r="W21" s="60">
        <v>23848895.9</v>
      </c>
      <c r="X21" s="60">
        <v>22135545.1</v>
      </c>
      <c r="Y21" s="60">
        <v>23962659.4</v>
      </c>
      <c r="Z21" s="60">
        <v>31929595.5</v>
      </c>
      <c r="AA21" s="134">
        <v>31157386</v>
      </c>
      <c r="AB21" s="76"/>
      <c r="AC21" s="76"/>
      <c r="AD21" s="76"/>
    </row>
    <row r="22" spans="1:30" s="7" customFormat="1" ht="14.25" customHeight="1">
      <c r="A22" s="13" t="s">
        <v>38</v>
      </c>
      <c r="B22" s="19"/>
      <c r="C22" s="27">
        <v>0</v>
      </c>
      <c r="D22" s="60">
        <v>11929.8</v>
      </c>
      <c r="E22" s="60">
        <v>0</v>
      </c>
      <c r="F22" s="60">
        <v>56941.1</v>
      </c>
      <c r="G22" s="60">
        <v>0</v>
      </c>
      <c r="H22" s="60">
        <v>0</v>
      </c>
      <c r="I22" s="60">
        <v>-40022.6</v>
      </c>
      <c r="J22" s="60">
        <f>'[1]под мартовскую оценку (2019)'!$J$105</f>
        <v>9615.4</v>
      </c>
      <c r="K22" s="60">
        <v>-107462.4</v>
      </c>
      <c r="L22" s="60">
        <v>-96143.5</v>
      </c>
      <c r="M22" s="60">
        <v>-126095.3</v>
      </c>
      <c r="N22" s="60">
        <v>-17179.4</v>
      </c>
      <c r="O22" s="60">
        <v>378284.2</v>
      </c>
      <c r="P22" s="60">
        <v>-605345.6</v>
      </c>
      <c r="Q22" s="60">
        <v>-694862.1</v>
      </c>
      <c r="R22" s="60">
        <v>-418458.9</v>
      </c>
      <c r="S22" s="60">
        <v>-208364.9</v>
      </c>
      <c r="T22" s="60">
        <v>-429785.8</v>
      </c>
      <c r="U22" s="60">
        <v>-376733.9</v>
      </c>
      <c r="V22" s="60">
        <v>-475745.9</v>
      </c>
      <c r="W22" s="60">
        <v>-532947.5</v>
      </c>
      <c r="X22" s="60">
        <v>0</v>
      </c>
      <c r="Y22" s="60">
        <v>0</v>
      </c>
      <c r="Z22" s="60">
        <v>1127100</v>
      </c>
      <c r="AA22" s="60">
        <v>729228.9</v>
      </c>
      <c r="AB22" s="76"/>
      <c r="AC22" s="76"/>
      <c r="AD22" s="76"/>
    </row>
    <row r="23" spans="1:30" s="7" customFormat="1" ht="14.25" customHeight="1">
      <c r="A23" s="15" t="s">
        <v>35</v>
      </c>
      <c r="B23" s="20"/>
      <c r="C23" s="75">
        <v>3246420</v>
      </c>
      <c r="D23" s="42">
        <v>4417435.899999999</v>
      </c>
      <c r="E23" s="42">
        <v>5069837.4</v>
      </c>
      <c r="F23" s="42">
        <v>5465974.2</v>
      </c>
      <c r="G23" s="42">
        <v>10060912</v>
      </c>
      <c r="H23" s="42">
        <v>15141463.900000002</v>
      </c>
      <c r="I23" s="42">
        <v>19186204.8</v>
      </c>
      <c r="J23" s="42">
        <f>SUM(J18:J22)</f>
        <v>22885944.099999998</v>
      </c>
      <c r="K23" s="42">
        <v>28015493.2</v>
      </c>
      <c r="L23" s="42">
        <v>35432910</v>
      </c>
      <c r="M23" s="42">
        <v>44760977.1</v>
      </c>
      <c r="N23" s="42">
        <v>55817144.1</v>
      </c>
      <c r="O23" s="42">
        <v>69677385.3</v>
      </c>
      <c r="P23" s="42">
        <v>86806795.2</v>
      </c>
      <c r="Q23" s="42">
        <v>81046669.90000002</v>
      </c>
      <c r="R23" s="42">
        <v>98112692.6</v>
      </c>
      <c r="S23" s="42">
        <v>121073258.8</v>
      </c>
      <c r="T23" s="42">
        <v>135945402.2</v>
      </c>
      <c r="U23" s="42">
        <v>147053144.1</v>
      </c>
      <c r="V23" s="42">
        <v>159397750.9</v>
      </c>
      <c r="W23" s="42">
        <v>171554752.70000002</v>
      </c>
      <c r="X23" s="42">
        <v>179624802.50000003</v>
      </c>
      <c r="Y23" s="42">
        <v>194092341.50000003</v>
      </c>
      <c r="Z23" s="42">
        <v>219067573.7</v>
      </c>
      <c r="AA23" s="42">
        <v>230171699.60000002</v>
      </c>
      <c r="AB23" s="76"/>
      <c r="AC23" s="76"/>
      <c r="AD23" s="76"/>
    </row>
    <row r="24" spans="1:30" s="7" customFormat="1" ht="14.25" customHeight="1">
      <c r="A24" s="62"/>
      <c r="B24" s="18"/>
      <c r="C24" s="129"/>
      <c r="D24" s="61"/>
      <c r="E24" s="129"/>
      <c r="F24" s="65"/>
      <c r="G24" s="56"/>
      <c r="H24" s="56"/>
      <c r="I24" s="137"/>
      <c r="J24" s="137"/>
      <c r="K24" s="137"/>
      <c r="L24" s="131"/>
      <c r="M24" s="131"/>
      <c r="N24" s="131"/>
      <c r="O24" s="131"/>
      <c r="P24" s="131"/>
      <c r="Q24" s="131"/>
      <c r="R24" s="131"/>
      <c r="S24" s="138"/>
      <c r="T24" s="138"/>
      <c r="U24" s="138"/>
      <c r="V24" s="138"/>
      <c r="W24" s="138"/>
      <c r="X24" s="138"/>
      <c r="Y24" s="138"/>
      <c r="Z24" s="138"/>
      <c r="AA24" s="138"/>
      <c r="AB24" s="76"/>
      <c r="AC24" s="76"/>
      <c r="AD24" s="76"/>
    </row>
    <row r="25" spans="1:30" ht="15" customHeight="1">
      <c r="A25" s="139"/>
      <c r="B25" s="102"/>
      <c r="C25" s="118" t="s">
        <v>40</v>
      </c>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33"/>
      <c r="AB25" s="76"/>
      <c r="AC25" s="76"/>
      <c r="AD25" s="76"/>
    </row>
    <row r="26" spans="1:30" ht="15" customHeight="1">
      <c r="A26" s="140"/>
      <c r="B26" s="50"/>
      <c r="C26" s="126"/>
      <c r="D26" s="3"/>
      <c r="E26" s="126"/>
      <c r="H26" s="55"/>
      <c r="I26" s="141"/>
      <c r="J26" s="141"/>
      <c r="K26" s="141"/>
      <c r="L26" s="127"/>
      <c r="M26" s="127"/>
      <c r="N26" s="127"/>
      <c r="O26" s="127"/>
      <c r="P26" s="127"/>
      <c r="Q26" s="127"/>
      <c r="R26" s="127"/>
      <c r="S26" s="126"/>
      <c r="T26" s="126"/>
      <c r="U26" s="126"/>
      <c r="V26" s="126"/>
      <c r="W26" s="126"/>
      <c r="X26" s="126"/>
      <c r="Y26" s="126"/>
      <c r="Z26" s="126"/>
      <c r="AA26" s="136"/>
      <c r="AB26" s="76"/>
      <c r="AC26" s="76"/>
      <c r="AD26" s="76"/>
    </row>
    <row r="27" spans="1:30" ht="12.75">
      <c r="A27" s="13"/>
      <c r="B27" s="13"/>
      <c r="C27" s="117" t="s">
        <v>39</v>
      </c>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36"/>
      <c r="AB27" s="76"/>
      <c r="AC27" s="76"/>
      <c r="AD27" s="76"/>
    </row>
    <row r="28" spans="1:30" ht="12.75">
      <c r="A28" s="21" t="s">
        <v>41</v>
      </c>
      <c r="B28" s="14" t="s">
        <v>0</v>
      </c>
      <c r="C28" s="12">
        <v>2767620.5</v>
      </c>
      <c r="D28" s="12">
        <v>3799125.9</v>
      </c>
      <c r="E28" s="12">
        <v>4327531.3</v>
      </c>
      <c r="F28" s="12">
        <v>4573977.1</v>
      </c>
      <c r="G28" s="12">
        <v>8303202.6</v>
      </c>
      <c r="H28" s="12">
        <v>12552211.7</v>
      </c>
      <c r="I28" s="12">
        <v>15922787.8</v>
      </c>
      <c r="J28" s="12">
        <f>J12</f>
        <v>18990498.6</v>
      </c>
      <c r="K28" s="12">
        <v>23273089.5</v>
      </c>
      <c r="L28" s="12">
        <v>29490622.6</v>
      </c>
      <c r="M28" s="12">
        <v>37020602</v>
      </c>
      <c r="N28" s="12">
        <v>46223866.5</v>
      </c>
      <c r="O28" s="12">
        <v>57752132.5</v>
      </c>
      <c r="P28" s="12">
        <v>71601657.9</v>
      </c>
      <c r="Q28" s="12">
        <v>68116448</v>
      </c>
      <c r="R28" s="12">
        <v>82054614.9</v>
      </c>
      <c r="S28" s="12">
        <v>100864092.3</v>
      </c>
      <c r="T28" s="12">
        <v>112990772.9</v>
      </c>
      <c r="U28" s="12">
        <v>122869078.1</v>
      </c>
      <c r="V28" s="12">
        <v>132754069.3</v>
      </c>
      <c r="W28" s="12">
        <v>145925412.7</v>
      </c>
      <c r="X28" s="12">
        <v>153394472.7</v>
      </c>
      <c r="Y28" s="12">
        <v>166056377.3</v>
      </c>
      <c r="Z28" s="12">
        <v>186753501.1</v>
      </c>
      <c r="AA28" s="12">
        <v>195925344.6</v>
      </c>
      <c r="AB28" s="76"/>
      <c r="AC28" s="76"/>
      <c r="AD28" s="76"/>
    </row>
    <row r="29" spans="1:30" ht="12.75">
      <c r="A29" s="109" t="s">
        <v>33</v>
      </c>
      <c r="B29" s="14" t="s">
        <v>1</v>
      </c>
      <c r="C29" s="12">
        <v>184071.2</v>
      </c>
      <c r="D29" s="12">
        <v>269095</v>
      </c>
      <c r="E29" s="12">
        <v>320255.8</v>
      </c>
      <c r="F29" s="12">
        <v>338824.5</v>
      </c>
      <c r="G29" s="12">
        <v>613854.6</v>
      </c>
      <c r="H29" s="12">
        <v>980880.4</v>
      </c>
      <c r="I29" s="12">
        <v>1268911.4</v>
      </c>
      <c r="J29" s="12">
        <v>1415153</v>
      </c>
      <c r="K29" s="12">
        <v>1775123.2</v>
      </c>
      <c r="L29" s="12">
        <v>2352124.6</v>
      </c>
      <c r="M29" s="12">
        <v>3248224.8</v>
      </c>
      <c r="N29" s="12">
        <v>4090102.5</v>
      </c>
      <c r="O29" s="12">
        <v>4977558.7</v>
      </c>
      <c r="P29" s="12">
        <v>6323848.4</v>
      </c>
      <c r="Q29" s="12">
        <v>5202132.9</v>
      </c>
      <c r="R29" s="12">
        <v>6462567.9</v>
      </c>
      <c r="S29" s="12">
        <v>8413321.9</v>
      </c>
      <c r="T29" s="12">
        <v>9411798.2</v>
      </c>
      <c r="U29" s="12">
        <v>9510857.9</v>
      </c>
      <c r="V29" s="12">
        <v>10550847.9</v>
      </c>
      <c r="W29" s="12">
        <v>8738499.6</v>
      </c>
      <c r="X29" s="12">
        <v>8817205.9</v>
      </c>
      <c r="Y29" s="12">
        <v>9264512.5</v>
      </c>
      <c r="Z29" s="12">
        <v>11108666.3</v>
      </c>
      <c r="AA29" s="12">
        <v>11781283.1</v>
      </c>
      <c r="AB29" s="76"/>
      <c r="AC29" s="76"/>
      <c r="AD29" s="76"/>
    </row>
    <row r="30" spans="1:30" ht="12.75">
      <c r="A30" s="109" t="s">
        <v>79</v>
      </c>
      <c r="B30" s="14" t="s">
        <v>2</v>
      </c>
      <c r="C30" s="12">
        <v>75174.4</v>
      </c>
      <c r="D30" s="12">
        <v>89479</v>
      </c>
      <c r="E30" s="12">
        <v>105661.1</v>
      </c>
      <c r="F30" s="12">
        <v>92461.2</v>
      </c>
      <c r="G30" s="12">
        <v>118494.4</v>
      </c>
      <c r="H30" s="12">
        <v>147432.9</v>
      </c>
      <c r="I30" s="12">
        <v>171422.1</v>
      </c>
      <c r="J30" s="12">
        <v>165911.6</v>
      </c>
      <c r="K30" s="12">
        <v>186639.7</v>
      </c>
      <c r="L30" s="12">
        <v>183700.7</v>
      </c>
      <c r="M30" s="12">
        <v>156125.1</v>
      </c>
      <c r="N30" s="12">
        <v>150244.8</v>
      </c>
      <c r="O30" s="12">
        <v>214516.7</v>
      </c>
      <c r="P30" s="12">
        <v>229697.6</v>
      </c>
      <c r="Q30" s="12">
        <v>226238.1</v>
      </c>
      <c r="R30" s="12">
        <v>194104.2</v>
      </c>
      <c r="S30" s="12">
        <v>214912.3</v>
      </c>
      <c r="T30" s="12">
        <v>244040.6</v>
      </c>
      <c r="U30" s="12">
        <v>246412.7</v>
      </c>
      <c r="V30" s="12">
        <v>258701.8</v>
      </c>
      <c r="W30" s="12">
        <v>271647.2</v>
      </c>
      <c r="X30" s="12">
        <v>278255.4</v>
      </c>
      <c r="Y30" s="12">
        <v>318752.7</v>
      </c>
      <c r="Z30" s="12">
        <v>365352.7</v>
      </c>
      <c r="AA30" s="12">
        <v>381647.5</v>
      </c>
      <c r="AB30" s="76"/>
      <c r="AC30" s="76"/>
      <c r="AD30" s="76"/>
    </row>
    <row r="31" spans="1:30" s="68" customFormat="1" ht="12.75">
      <c r="A31" s="15" t="s">
        <v>35</v>
      </c>
      <c r="B31" s="16"/>
      <c r="C31" s="45">
        <v>2876517.3</v>
      </c>
      <c r="D31" s="45">
        <v>3978741.9</v>
      </c>
      <c r="E31" s="45">
        <v>4542126</v>
      </c>
      <c r="F31" s="45">
        <v>4820340.4</v>
      </c>
      <c r="G31" s="45">
        <v>8798562.8</v>
      </c>
      <c r="H31" s="45">
        <v>13385659.2</v>
      </c>
      <c r="I31" s="45">
        <v>17020277.1</v>
      </c>
      <c r="J31" s="45">
        <f>J28+J29-J30</f>
        <v>20239740</v>
      </c>
      <c r="K31" s="45">
        <v>24861573</v>
      </c>
      <c r="L31" s="45">
        <v>31659046.5</v>
      </c>
      <c r="M31" s="45">
        <v>40112701.7</v>
      </c>
      <c r="N31" s="45">
        <v>50163724.2</v>
      </c>
      <c r="O31" s="45">
        <v>62515174.5</v>
      </c>
      <c r="P31" s="45">
        <v>77695808.7</v>
      </c>
      <c r="Q31" s="45">
        <v>73092342.8</v>
      </c>
      <c r="R31" s="45">
        <v>88323078.6</v>
      </c>
      <c r="S31" s="45">
        <v>109062501.9</v>
      </c>
      <c r="T31" s="45">
        <v>122158530.50000001</v>
      </c>
      <c r="U31" s="45">
        <v>132133523.3</v>
      </c>
      <c r="V31" s="45">
        <v>143046215.39999998</v>
      </c>
      <c r="W31" s="45">
        <v>154392265.1</v>
      </c>
      <c r="X31" s="45">
        <v>161933423.2</v>
      </c>
      <c r="Y31" s="45">
        <v>175002137.10000002</v>
      </c>
      <c r="Z31" s="45">
        <v>197496814.70000002</v>
      </c>
      <c r="AA31" s="45">
        <v>207324980.2</v>
      </c>
      <c r="AB31" s="76"/>
      <c r="AC31" s="76"/>
      <c r="AD31" s="76"/>
    </row>
    <row r="32" spans="1:30" ht="12.75">
      <c r="A32" s="17"/>
      <c r="B32" s="135"/>
      <c r="C32" s="113" t="s">
        <v>76</v>
      </c>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36"/>
      <c r="AB32" s="76"/>
      <c r="AC32" s="76"/>
      <c r="AD32" s="76"/>
    </row>
    <row r="33" spans="1:30" ht="12.75">
      <c r="A33" s="21" t="s">
        <v>42</v>
      </c>
      <c r="B33" s="14" t="s">
        <v>3</v>
      </c>
      <c r="C33" s="12">
        <v>1447995.2</v>
      </c>
      <c r="D33" s="12">
        <v>1970916.8</v>
      </c>
      <c r="E33" s="12">
        <v>2199612</v>
      </c>
      <c r="F33" s="12">
        <v>2190717.4</v>
      </c>
      <c r="G33" s="12">
        <v>3975329.3</v>
      </c>
      <c r="H33" s="12">
        <v>6080012.9</v>
      </c>
      <c r="I33" s="12">
        <v>8076694.7</v>
      </c>
      <c r="J33" s="12">
        <f>J18</f>
        <v>9409204.9</v>
      </c>
      <c r="K33" s="12">
        <v>11653339.2</v>
      </c>
      <c r="L33" s="12">
        <v>14631855.6</v>
      </c>
      <c r="M33" s="12">
        <v>18502936.2</v>
      </c>
      <c r="N33" s="12">
        <v>23246522.8</v>
      </c>
      <c r="O33" s="12">
        <v>29267661.3</v>
      </c>
      <c r="P33" s="12">
        <v>36418959.6</v>
      </c>
      <c r="Q33" s="12">
        <v>34285124.2</v>
      </c>
      <c r="R33" s="12">
        <v>42014537.4</v>
      </c>
      <c r="S33" s="12">
        <v>48948501.1</v>
      </c>
      <c r="T33" s="12">
        <v>54055081</v>
      </c>
      <c r="U33" s="12">
        <v>59147822.2</v>
      </c>
      <c r="V33" s="12">
        <v>64016175.3</v>
      </c>
      <c r="W33" s="12">
        <v>71304905</v>
      </c>
      <c r="X33" s="12">
        <v>76317339.4</v>
      </c>
      <c r="Y33" s="12">
        <v>83158982.9</v>
      </c>
      <c r="Z33" s="12">
        <v>92867176.9</v>
      </c>
      <c r="AA33" s="12">
        <v>97278928.6</v>
      </c>
      <c r="AB33" s="76"/>
      <c r="AC33" s="76"/>
      <c r="AD33" s="76"/>
    </row>
    <row r="34" spans="1:30" ht="12.75">
      <c r="A34" s="21" t="s">
        <v>43</v>
      </c>
      <c r="B34" s="14" t="s">
        <v>4</v>
      </c>
      <c r="C34" s="12">
        <v>1428522.1</v>
      </c>
      <c r="D34" s="12">
        <v>2007825.1</v>
      </c>
      <c r="E34" s="12">
        <v>2342514</v>
      </c>
      <c r="F34" s="12">
        <v>2629623</v>
      </c>
      <c r="G34" s="12">
        <v>4823233.5</v>
      </c>
      <c r="H34" s="12">
        <v>7305646.3</v>
      </c>
      <c r="I34" s="12">
        <v>8943582.4</v>
      </c>
      <c r="J34" s="12">
        <f>'[1]под мартовскую оценку (2019)'!$J$20</f>
        <v>10830535.1</v>
      </c>
      <c r="K34" s="12">
        <v>13208233.8</v>
      </c>
      <c r="L34" s="12">
        <v>17027190.9</v>
      </c>
      <c r="M34" s="12">
        <v>21609765.5</v>
      </c>
      <c r="N34" s="12">
        <v>26917201.4</v>
      </c>
      <c r="O34" s="12">
        <v>33247513.2</v>
      </c>
      <c r="P34" s="12">
        <v>41276849.1</v>
      </c>
      <c r="Q34" s="12">
        <v>38807218.6</v>
      </c>
      <c r="R34" s="12">
        <v>46308541.2</v>
      </c>
      <c r="S34" s="12">
        <v>60114000.8</v>
      </c>
      <c r="T34" s="12">
        <v>68103449.5</v>
      </c>
      <c r="U34" s="12">
        <v>72985701.1</v>
      </c>
      <c r="V34" s="12">
        <v>79030040.1</v>
      </c>
      <c r="W34" s="12">
        <v>83087360.1</v>
      </c>
      <c r="X34" s="12">
        <v>85616083.8</v>
      </c>
      <c r="Y34" s="12">
        <v>91843154.2</v>
      </c>
      <c r="Z34" s="12">
        <v>104629637.8</v>
      </c>
      <c r="AA34" s="12">
        <v>110046051.6</v>
      </c>
      <c r="AB34" s="76"/>
      <c r="AC34" s="76"/>
      <c r="AD34" s="76"/>
    </row>
    <row r="35" spans="1:30" s="68" customFormat="1" ht="12.75">
      <c r="A35" s="15" t="s">
        <v>35</v>
      </c>
      <c r="B35" s="16"/>
      <c r="C35" s="45">
        <v>2876517.3</v>
      </c>
      <c r="D35" s="45">
        <v>3978741.9</v>
      </c>
      <c r="E35" s="45">
        <v>4542126</v>
      </c>
      <c r="F35" s="45">
        <v>4820340.4</v>
      </c>
      <c r="G35" s="45">
        <v>8798562.8</v>
      </c>
      <c r="H35" s="45">
        <v>13385659.2</v>
      </c>
      <c r="I35" s="45">
        <v>17020277.1</v>
      </c>
      <c r="J35" s="45">
        <f>J33+J34</f>
        <v>20239740</v>
      </c>
      <c r="K35" s="45">
        <v>24861573</v>
      </c>
      <c r="L35" s="45">
        <v>31659046.5</v>
      </c>
      <c r="M35" s="45">
        <v>40112701.7</v>
      </c>
      <c r="N35" s="45">
        <v>50163724.2</v>
      </c>
      <c r="O35" s="45">
        <v>62515174.5</v>
      </c>
      <c r="P35" s="45">
        <v>77695808.7</v>
      </c>
      <c r="Q35" s="45">
        <v>73092342.8</v>
      </c>
      <c r="R35" s="45">
        <v>88323078.6</v>
      </c>
      <c r="S35" s="45">
        <v>109062501.9</v>
      </c>
      <c r="T35" s="45">
        <v>122158530.5</v>
      </c>
      <c r="U35" s="45">
        <v>132133523.3</v>
      </c>
      <c r="V35" s="45">
        <v>143046215.39999998</v>
      </c>
      <c r="W35" s="45">
        <v>154392265.1</v>
      </c>
      <c r="X35" s="45">
        <v>161933423.2</v>
      </c>
      <c r="Y35" s="45">
        <v>175002137.10000002</v>
      </c>
      <c r="Z35" s="45">
        <v>197496814.7</v>
      </c>
      <c r="AA35" s="45">
        <v>207324980.2</v>
      </c>
      <c r="AB35" s="76"/>
      <c r="AC35" s="76"/>
      <c r="AD35" s="76"/>
    </row>
    <row r="36" spans="1:30" ht="12.75">
      <c r="A36" s="13"/>
      <c r="B36" s="13"/>
      <c r="C36" s="126"/>
      <c r="D36" s="3"/>
      <c r="E36" s="128"/>
      <c r="F36" s="11"/>
      <c r="G36" s="57"/>
      <c r="H36" s="55"/>
      <c r="I36" s="141"/>
      <c r="J36" s="141"/>
      <c r="K36" s="141"/>
      <c r="L36" s="127"/>
      <c r="M36" s="127"/>
      <c r="N36" s="127"/>
      <c r="O36" s="127"/>
      <c r="P36" s="127"/>
      <c r="Q36" s="127"/>
      <c r="R36" s="127"/>
      <c r="S36" s="128"/>
      <c r="T36" s="128"/>
      <c r="U36" s="128"/>
      <c r="V36" s="128"/>
      <c r="W36" s="128"/>
      <c r="X36" s="128"/>
      <c r="Y36" s="128"/>
      <c r="Z36" s="128"/>
      <c r="AA36" s="128"/>
      <c r="AB36" s="76"/>
      <c r="AC36" s="76"/>
      <c r="AD36" s="76"/>
    </row>
    <row r="37" spans="1:30" ht="14.25" customHeight="1">
      <c r="A37" s="142"/>
      <c r="B37" s="103"/>
      <c r="C37" s="119" t="s">
        <v>44</v>
      </c>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33"/>
      <c r="AB37" s="76"/>
      <c r="AC37" s="76"/>
      <c r="AD37" s="76"/>
    </row>
    <row r="38" spans="1:30" ht="14.25" customHeight="1">
      <c r="A38" s="140"/>
      <c r="B38" s="43"/>
      <c r="C38" s="126"/>
      <c r="D38" s="3"/>
      <c r="E38" s="128"/>
      <c r="F38" s="11"/>
      <c r="G38" s="57"/>
      <c r="H38" s="55"/>
      <c r="I38" s="141"/>
      <c r="J38" s="141"/>
      <c r="K38" s="141"/>
      <c r="L38" s="127"/>
      <c r="M38" s="127"/>
      <c r="N38" s="127"/>
      <c r="O38" s="127"/>
      <c r="P38" s="127"/>
      <c r="Q38" s="127"/>
      <c r="R38" s="127"/>
      <c r="S38" s="126"/>
      <c r="T38" s="126"/>
      <c r="U38" s="126"/>
      <c r="V38" s="126"/>
      <c r="W38" s="126"/>
      <c r="X38" s="126"/>
      <c r="Y38" s="126"/>
      <c r="Z38" s="126"/>
      <c r="AA38" s="136"/>
      <c r="AB38" s="76"/>
      <c r="AC38" s="76"/>
      <c r="AD38" s="76"/>
    </row>
    <row r="39" spans="1:30" ht="12.75">
      <c r="A39" s="51"/>
      <c r="B39" s="51"/>
      <c r="C39" s="117" t="s">
        <v>39</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36"/>
      <c r="AB39" s="76"/>
      <c r="AC39" s="76"/>
      <c r="AD39" s="76"/>
    </row>
    <row r="40" spans="1:30" ht="12.75">
      <c r="A40" s="69" t="s">
        <v>43</v>
      </c>
      <c r="B40" s="14" t="s">
        <v>10</v>
      </c>
      <c r="C40" s="12">
        <v>1428522.1</v>
      </c>
      <c r="D40" s="12">
        <v>2007825.1</v>
      </c>
      <c r="E40" s="12">
        <v>2342514</v>
      </c>
      <c r="F40" s="12">
        <v>2629623</v>
      </c>
      <c r="G40" s="12">
        <v>4823233.5</v>
      </c>
      <c r="H40" s="12">
        <v>7305646.3</v>
      </c>
      <c r="I40" s="12">
        <v>8943582.4</v>
      </c>
      <c r="J40" s="12">
        <f>J34</f>
        <v>10830535.1</v>
      </c>
      <c r="K40" s="12">
        <v>13208233.8</v>
      </c>
      <c r="L40" s="77">
        <v>17027190.9</v>
      </c>
      <c r="M40" s="77">
        <v>21609765.5</v>
      </c>
      <c r="N40" s="77">
        <v>26917201.4</v>
      </c>
      <c r="O40" s="77">
        <v>33247513.2</v>
      </c>
      <c r="P40" s="77">
        <v>41276849.1</v>
      </c>
      <c r="Q40" s="77">
        <v>38807218.6</v>
      </c>
      <c r="R40" s="77">
        <v>46308541.2</v>
      </c>
      <c r="S40" s="12">
        <v>60114000.8</v>
      </c>
      <c r="T40" s="12">
        <v>68103449.5</v>
      </c>
      <c r="U40" s="12">
        <v>72985701.1</v>
      </c>
      <c r="V40" s="12">
        <v>79030040.1</v>
      </c>
      <c r="W40" s="12">
        <v>83087360.1</v>
      </c>
      <c r="X40" s="12">
        <v>85616083.8</v>
      </c>
      <c r="Y40" s="12">
        <v>91843154.2</v>
      </c>
      <c r="Z40" s="12">
        <v>104629637.8</v>
      </c>
      <c r="AA40" s="12">
        <v>110046051.6</v>
      </c>
      <c r="AB40" s="76"/>
      <c r="AC40" s="76"/>
      <c r="AD40" s="76"/>
    </row>
    <row r="41" spans="1:30" ht="12.75">
      <c r="A41" s="15" t="s">
        <v>35</v>
      </c>
      <c r="B41" s="16"/>
      <c r="C41" s="67">
        <v>1428522.1</v>
      </c>
      <c r="D41" s="67">
        <v>2007825.1</v>
      </c>
      <c r="E41" s="67">
        <v>2342514</v>
      </c>
      <c r="F41" s="67">
        <v>2629623</v>
      </c>
      <c r="G41" s="67">
        <v>4823233.5</v>
      </c>
      <c r="H41" s="67">
        <v>7305646.3</v>
      </c>
      <c r="I41" s="67">
        <v>8943582.4</v>
      </c>
      <c r="J41" s="67">
        <f>J40</f>
        <v>10830535.1</v>
      </c>
      <c r="K41" s="67">
        <v>13208233.8</v>
      </c>
      <c r="L41" s="79">
        <v>17027190.9</v>
      </c>
      <c r="M41" s="79">
        <v>21609765.5</v>
      </c>
      <c r="N41" s="79">
        <v>26917201.4</v>
      </c>
      <c r="O41" s="79">
        <v>33247513.2</v>
      </c>
      <c r="P41" s="79">
        <v>41276849.1</v>
      </c>
      <c r="Q41" s="79">
        <v>38807218.6</v>
      </c>
      <c r="R41" s="79">
        <v>46308541.2</v>
      </c>
      <c r="S41" s="45">
        <v>60114000.8</v>
      </c>
      <c r="T41" s="45">
        <v>68103449.5</v>
      </c>
      <c r="U41" s="45">
        <v>72985701.1</v>
      </c>
      <c r="V41" s="45">
        <v>79030040.1</v>
      </c>
      <c r="W41" s="45">
        <v>83087360.1</v>
      </c>
      <c r="X41" s="45">
        <v>85616083.8</v>
      </c>
      <c r="Y41" s="45">
        <v>91843154.2</v>
      </c>
      <c r="Z41" s="45">
        <v>104629637.8</v>
      </c>
      <c r="AA41" s="45">
        <v>110046051.6</v>
      </c>
      <c r="AB41" s="76"/>
      <c r="AC41" s="76"/>
      <c r="AD41" s="76"/>
    </row>
    <row r="42" spans="1:30" ht="12.75">
      <c r="A42" s="17"/>
      <c r="B42" s="135"/>
      <c r="C42" s="113" t="s">
        <v>76</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36"/>
      <c r="AB42" s="76"/>
      <c r="AC42" s="76"/>
      <c r="AD42" s="76"/>
    </row>
    <row r="43" spans="1:30" ht="12.75">
      <c r="A43" s="143" t="s">
        <v>69</v>
      </c>
      <c r="B43" s="14" t="s">
        <v>11</v>
      </c>
      <c r="C43" s="10">
        <v>647875.8</v>
      </c>
      <c r="D43" s="10">
        <v>1022643.3</v>
      </c>
      <c r="E43" s="10">
        <v>1202900.5</v>
      </c>
      <c r="F43" s="10">
        <v>1263046.8</v>
      </c>
      <c r="G43" s="10">
        <v>1933606.1</v>
      </c>
      <c r="H43" s="10">
        <v>2937229.9</v>
      </c>
      <c r="I43" s="10">
        <v>3848398.3</v>
      </c>
      <c r="J43" s="10">
        <v>5065100.6</v>
      </c>
      <c r="K43" s="10">
        <v>6231387.9</v>
      </c>
      <c r="L43" s="80">
        <v>7845036.7</v>
      </c>
      <c r="M43" s="80">
        <v>9474266.7</v>
      </c>
      <c r="N43" s="80">
        <v>11985905.6</v>
      </c>
      <c r="O43" s="80">
        <v>15526114.7</v>
      </c>
      <c r="P43" s="80">
        <v>19559761</v>
      </c>
      <c r="Q43" s="80">
        <v>20411614.4</v>
      </c>
      <c r="R43" s="80">
        <v>22995635.9</v>
      </c>
      <c r="S43" s="10">
        <v>26385053.6</v>
      </c>
      <c r="T43" s="10">
        <v>30187193.6</v>
      </c>
      <c r="U43" s="10">
        <v>33800073.5</v>
      </c>
      <c r="V43" s="10">
        <v>37438961.7</v>
      </c>
      <c r="W43" s="10">
        <v>39748920.8</v>
      </c>
      <c r="X43" s="10">
        <v>41237450.8</v>
      </c>
      <c r="Y43" s="10">
        <v>43897536.4</v>
      </c>
      <c r="Z43" s="10">
        <v>48121278.1</v>
      </c>
      <c r="AA43" s="10">
        <v>51409125.2</v>
      </c>
      <c r="AB43" s="76"/>
      <c r="AC43" s="76"/>
      <c r="AD43" s="76"/>
    </row>
    <row r="44" spans="1:30" ht="29.25">
      <c r="A44" s="92" t="s">
        <v>45</v>
      </c>
      <c r="B44" s="63"/>
      <c r="C44" s="81">
        <v>110000</v>
      </c>
      <c r="D44" s="81">
        <v>220000</v>
      </c>
      <c r="E44" s="81">
        <v>270000</v>
      </c>
      <c r="F44" s="81">
        <v>270000</v>
      </c>
      <c r="G44" s="12">
        <v>525000</v>
      </c>
      <c r="H44" s="12">
        <v>810000</v>
      </c>
      <c r="I44" s="12">
        <v>993500</v>
      </c>
      <c r="J44" s="12">
        <v>1249000</v>
      </c>
      <c r="K44" s="12">
        <v>1496400</v>
      </c>
      <c r="L44" s="77">
        <v>1995100</v>
      </c>
      <c r="M44" s="77">
        <v>2551000</v>
      </c>
      <c r="N44" s="77">
        <v>3450000</v>
      </c>
      <c r="O44" s="77">
        <v>4450000</v>
      </c>
      <c r="P44" s="77">
        <v>5200000</v>
      </c>
      <c r="Q44" s="77">
        <v>5790000</v>
      </c>
      <c r="R44" s="77">
        <v>6632000</v>
      </c>
      <c r="S44" s="10">
        <v>6128000</v>
      </c>
      <c r="T44" s="10">
        <v>7331000</v>
      </c>
      <c r="U44" s="10">
        <v>8433000</v>
      </c>
      <c r="V44" s="10">
        <v>10119000</v>
      </c>
      <c r="W44" s="10">
        <v>10717000</v>
      </c>
      <c r="X44" s="10">
        <v>10686000</v>
      </c>
      <c r="Y44" s="10">
        <v>11420000</v>
      </c>
      <c r="Z44" s="10">
        <v>12494000.00001252</v>
      </c>
      <c r="AA44" s="144">
        <v>13330000.00004127</v>
      </c>
      <c r="AB44" s="76"/>
      <c r="AC44" s="76"/>
      <c r="AD44" s="76"/>
    </row>
    <row r="45" spans="1:30" ht="12.75">
      <c r="A45" s="13" t="s">
        <v>46</v>
      </c>
      <c r="B45" s="14" t="s">
        <v>12</v>
      </c>
      <c r="C45" s="12">
        <v>252401.3</v>
      </c>
      <c r="D45" s="12">
        <v>378712</v>
      </c>
      <c r="E45" s="12">
        <v>469958.6</v>
      </c>
      <c r="F45" s="12">
        <v>517923</v>
      </c>
      <c r="G45" s="12">
        <v>883308.1</v>
      </c>
      <c r="H45" s="12">
        <v>1404111.5</v>
      </c>
      <c r="I45" s="12">
        <v>1585832.9</v>
      </c>
      <c r="J45" s="12">
        <v>2028443</v>
      </c>
      <c r="K45" s="12">
        <v>2318223</v>
      </c>
      <c r="L45" s="77">
        <v>3079045.6</v>
      </c>
      <c r="M45" s="77">
        <v>4410767.1</v>
      </c>
      <c r="N45" s="77">
        <v>5542275.3</v>
      </c>
      <c r="O45" s="77">
        <v>6564455.7</v>
      </c>
      <c r="P45" s="77">
        <v>8498539.1</v>
      </c>
      <c r="Q45" s="77">
        <v>6808387.9</v>
      </c>
      <c r="R45" s="77">
        <v>8494621.8</v>
      </c>
      <c r="S45" s="10">
        <v>9104661.6</v>
      </c>
      <c r="T45" s="10">
        <v>10203663.9</v>
      </c>
      <c r="U45" s="10">
        <v>10408206.2</v>
      </c>
      <c r="V45" s="10">
        <v>11492181.8</v>
      </c>
      <c r="W45" s="10">
        <v>9779980.8</v>
      </c>
      <c r="X45" s="10">
        <v>9928423.4</v>
      </c>
      <c r="Y45" s="10">
        <v>10495649.7</v>
      </c>
      <c r="Z45" s="10">
        <v>12456855.7</v>
      </c>
      <c r="AA45" s="10">
        <v>13124241.3</v>
      </c>
      <c r="AB45" s="76"/>
      <c r="AC45" s="76"/>
      <c r="AD45" s="76"/>
    </row>
    <row r="46" spans="1:30" ht="12.75">
      <c r="A46" s="24" t="s">
        <v>47</v>
      </c>
      <c r="B46" s="14"/>
      <c r="C46" s="12"/>
      <c r="D46" s="12"/>
      <c r="E46" s="12"/>
      <c r="F46" s="12"/>
      <c r="G46" s="12"/>
      <c r="H46" s="12"/>
      <c r="I46" s="12"/>
      <c r="J46" s="12"/>
      <c r="K46" s="12"/>
      <c r="L46" s="77"/>
      <c r="M46" s="77"/>
      <c r="N46" s="77"/>
      <c r="O46" s="77"/>
      <c r="P46" s="77"/>
      <c r="Q46" s="77"/>
      <c r="R46" s="77"/>
      <c r="S46" s="10"/>
      <c r="T46" s="10"/>
      <c r="U46" s="10"/>
      <c r="V46" s="10"/>
      <c r="W46" s="10"/>
      <c r="X46" s="10"/>
      <c r="Y46" s="10"/>
      <c r="Z46" s="10"/>
      <c r="AA46" s="10"/>
      <c r="AB46" s="76"/>
      <c r="AC46" s="76"/>
      <c r="AD46" s="76"/>
    </row>
    <row r="47" spans="1:30" ht="12.75">
      <c r="A47" s="145" t="s">
        <v>70</v>
      </c>
      <c r="B47" s="14" t="s">
        <v>1</v>
      </c>
      <c r="C47" s="12">
        <v>184071.2</v>
      </c>
      <c r="D47" s="12">
        <v>269095</v>
      </c>
      <c r="E47" s="12">
        <v>320255.8</v>
      </c>
      <c r="F47" s="12">
        <v>338824.5</v>
      </c>
      <c r="G47" s="12">
        <v>613854.6</v>
      </c>
      <c r="H47" s="12">
        <v>980880.4</v>
      </c>
      <c r="I47" s="12">
        <v>1268911.4</v>
      </c>
      <c r="J47" s="12">
        <v>1415153</v>
      </c>
      <c r="K47" s="12">
        <v>1775123.2</v>
      </c>
      <c r="L47" s="77">
        <v>2352124.6</v>
      </c>
      <c r="M47" s="77">
        <v>3248224.8</v>
      </c>
      <c r="N47" s="77">
        <v>4090102.5</v>
      </c>
      <c r="O47" s="77">
        <v>4977558.7</v>
      </c>
      <c r="P47" s="77">
        <v>6323848.4</v>
      </c>
      <c r="Q47" s="77">
        <v>5202132.9</v>
      </c>
      <c r="R47" s="77"/>
      <c r="S47" s="10">
        <v>8413321.9</v>
      </c>
      <c r="T47" s="10">
        <v>9411798.2</v>
      </c>
      <c r="U47" s="10">
        <v>9510857.9</v>
      </c>
      <c r="V47" s="10">
        <v>10550847.9</v>
      </c>
      <c r="W47" s="10">
        <v>8738499.6</v>
      </c>
      <c r="X47" s="10">
        <v>8817205.9</v>
      </c>
      <c r="Y47" s="10">
        <v>9264512.5</v>
      </c>
      <c r="Z47" s="10">
        <v>11108666.3</v>
      </c>
      <c r="AA47" s="10">
        <v>11781283.1</v>
      </c>
      <c r="AB47" s="76"/>
      <c r="AC47" s="76"/>
      <c r="AD47" s="76"/>
    </row>
    <row r="48" spans="1:30" ht="12.75">
      <c r="A48" s="59" t="s">
        <v>48</v>
      </c>
      <c r="B48" s="14" t="s">
        <v>13</v>
      </c>
      <c r="C48" s="12">
        <v>68330.1</v>
      </c>
      <c r="D48" s="12">
        <v>109617</v>
      </c>
      <c r="E48" s="12">
        <v>149702.8</v>
      </c>
      <c r="F48" s="12">
        <v>179098.5</v>
      </c>
      <c r="G48" s="12">
        <v>269453.5</v>
      </c>
      <c r="H48" s="12">
        <v>423231.1</v>
      </c>
      <c r="I48" s="12">
        <v>316921.5</v>
      </c>
      <c r="J48" s="12">
        <v>613290</v>
      </c>
      <c r="K48" s="12">
        <v>543099.8</v>
      </c>
      <c r="L48" s="77">
        <v>726921</v>
      </c>
      <c r="M48" s="77">
        <v>1162542.3</v>
      </c>
      <c r="N48" s="77">
        <v>1452172.8</v>
      </c>
      <c r="O48" s="77">
        <v>1586897</v>
      </c>
      <c r="P48" s="77">
        <v>2174690.7</v>
      </c>
      <c r="Q48" s="77">
        <v>1606255</v>
      </c>
      <c r="R48" s="77">
        <v>2032053.9</v>
      </c>
      <c r="S48" s="10">
        <v>691339.7</v>
      </c>
      <c r="T48" s="10">
        <v>791865.7</v>
      </c>
      <c r="U48" s="10">
        <v>897348.3</v>
      </c>
      <c r="V48" s="10">
        <v>941333.9</v>
      </c>
      <c r="W48" s="10">
        <v>1041481.2</v>
      </c>
      <c r="X48" s="10">
        <v>1111217.5</v>
      </c>
      <c r="Y48" s="10">
        <v>1231137.2</v>
      </c>
      <c r="Z48" s="10">
        <v>1348189.4</v>
      </c>
      <c r="AA48" s="10">
        <v>1342958.2</v>
      </c>
      <c r="AB48" s="76"/>
      <c r="AC48" s="76"/>
      <c r="AD48" s="76"/>
    </row>
    <row r="49" spans="1:30" ht="12.75">
      <c r="A49" s="13" t="s">
        <v>49</v>
      </c>
      <c r="B49" s="14" t="s">
        <v>14</v>
      </c>
      <c r="C49" s="12">
        <v>82547</v>
      </c>
      <c r="D49" s="12">
        <v>92897.2</v>
      </c>
      <c r="E49" s="12">
        <v>113688.8</v>
      </c>
      <c r="F49" s="12">
        <v>98035.3</v>
      </c>
      <c r="G49" s="12">
        <v>125192.6</v>
      </c>
      <c r="H49" s="12">
        <v>155627.5</v>
      </c>
      <c r="I49" s="12">
        <v>183250.6</v>
      </c>
      <c r="J49" s="12">
        <v>181199.2</v>
      </c>
      <c r="K49" s="12">
        <v>205705.4</v>
      </c>
      <c r="L49" s="77">
        <v>203595.1</v>
      </c>
      <c r="M49" s="77">
        <v>162407.7</v>
      </c>
      <c r="N49" s="77">
        <v>155563.8</v>
      </c>
      <c r="O49" s="77">
        <v>230138.8</v>
      </c>
      <c r="P49" s="77">
        <v>280117</v>
      </c>
      <c r="Q49" s="77">
        <v>333869.4</v>
      </c>
      <c r="R49" s="77">
        <v>275454.3</v>
      </c>
      <c r="S49" s="10">
        <v>359982.8</v>
      </c>
      <c r="T49" s="10">
        <v>373709.1</v>
      </c>
      <c r="U49" s="10">
        <v>349608.2</v>
      </c>
      <c r="V49" s="10">
        <v>493707</v>
      </c>
      <c r="W49" s="10">
        <v>516205</v>
      </c>
      <c r="X49" s="10">
        <v>523381.2</v>
      </c>
      <c r="Y49" s="10">
        <v>522587.5</v>
      </c>
      <c r="Z49" s="10">
        <v>550611.5</v>
      </c>
      <c r="AA49" s="10">
        <v>598128.8</v>
      </c>
      <c r="AB49" s="76"/>
      <c r="AC49" s="76"/>
      <c r="AD49" s="76"/>
    </row>
    <row r="50" spans="1:30" ht="12.75">
      <c r="A50" s="24" t="s">
        <v>47</v>
      </c>
      <c r="B50" s="14"/>
      <c r="C50" s="12"/>
      <c r="D50" s="12"/>
      <c r="E50" s="12"/>
      <c r="F50" s="12"/>
      <c r="G50" s="12"/>
      <c r="H50" s="12"/>
      <c r="I50" s="12"/>
      <c r="J50" s="12"/>
      <c r="K50" s="12"/>
      <c r="L50" s="77"/>
      <c r="M50" s="77"/>
      <c r="N50" s="77"/>
      <c r="O50" s="77"/>
      <c r="P50" s="77"/>
      <c r="Q50" s="77"/>
      <c r="R50" s="77"/>
      <c r="S50" s="12"/>
      <c r="T50" s="12"/>
      <c r="U50" s="12"/>
      <c r="V50" s="12"/>
      <c r="W50" s="12"/>
      <c r="X50" s="12"/>
      <c r="Y50" s="12"/>
      <c r="Z50" s="12"/>
      <c r="AA50" s="12"/>
      <c r="AB50" s="76"/>
      <c r="AC50" s="76"/>
      <c r="AD50" s="76"/>
    </row>
    <row r="51" spans="1:30" ht="12.75">
      <c r="A51" s="25" t="s">
        <v>50</v>
      </c>
      <c r="B51" s="14" t="s">
        <v>2</v>
      </c>
      <c r="C51" s="12">
        <v>75174.4</v>
      </c>
      <c r="D51" s="12">
        <v>89479</v>
      </c>
      <c r="E51" s="12">
        <v>105661.1</v>
      </c>
      <c r="F51" s="12">
        <v>92461.2</v>
      </c>
      <c r="G51" s="12">
        <v>118494.4</v>
      </c>
      <c r="H51" s="12">
        <v>147432.9</v>
      </c>
      <c r="I51" s="12">
        <v>171422.1</v>
      </c>
      <c r="J51" s="12">
        <v>165911.6</v>
      </c>
      <c r="K51" s="12">
        <v>186639.7</v>
      </c>
      <c r="L51" s="77">
        <v>183700.7</v>
      </c>
      <c r="M51" s="77">
        <v>156125.1</v>
      </c>
      <c r="N51" s="77">
        <v>150244.8</v>
      </c>
      <c r="O51" s="77">
        <v>214516.7</v>
      </c>
      <c r="P51" s="77">
        <v>229697.6</v>
      </c>
      <c r="Q51" s="77">
        <v>226238.1</v>
      </c>
      <c r="R51" s="77">
        <v>194104.2</v>
      </c>
      <c r="S51" s="12">
        <v>214912.3</v>
      </c>
      <c r="T51" s="12">
        <v>244040.6</v>
      </c>
      <c r="U51" s="12">
        <v>246412.7</v>
      </c>
      <c r="V51" s="12">
        <v>258701.8</v>
      </c>
      <c r="W51" s="12">
        <v>271647.2</v>
      </c>
      <c r="X51" s="12">
        <v>278255.4</v>
      </c>
      <c r="Y51" s="12">
        <v>318752.7</v>
      </c>
      <c r="Z51" s="12">
        <v>365352.7</v>
      </c>
      <c r="AA51" s="12">
        <v>381647.5</v>
      </c>
      <c r="AB51" s="76"/>
      <c r="AC51" s="76"/>
      <c r="AD51" s="76"/>
    </row>
    <row r="52" spans="1:30" ht="12.75">
      <c r="A52" s="25" t="s">
        <v>51</v>
      </c>
      <c r="B52" s="14" t="s">
        <v>15</v>
      </c>
      <c r="C52" s="12">
        <v>7372.6</v>
      </c>
      <c r="D52" s="12">
        <v>3418.2</v>
      </c>
      <c r="E52" s="12">
        <v>8027.7</v>
      </c>
      <c r="F52" s="12">
        <v>5574.1</v>
      </c>
      <c r="G52" s="12">
        <v>6698.2</v>
      </c>
      <c r="H52" s="12">
        <v>8194.6</v>
      </c>
      <c r="I52" s="12">
        <v>11828.5</v>
      </c>
      <c r="J52" s="12">
        <v>15287.6</v>
      </c>
      <c r="K52" s="12">
        <v>19065.7</v>
      </c>
      <c r="L52" s="77">
        <v>19894.4</v>
      </c>
      <c r="M52" s="77">
        <v>6282.6</v>
      </c>
      <c r="N52" s="77">
        <v>5319</v>
      </c>
      <c r="O52" s="77">
        <v>15622.1</v>
      </c>
      <c r="P52" s="77">
        <v>50419.4</v>
      </c>
      <c r="Q52" s="77">
        <v>107631.3</v>
      </c>
      <c r="R52" s="77">
        <v>81350.1</v>
      </c>
      <c r="S52" s="12">
        <v>145070.5</v>
      </c>
      <c r="T52" s="12">
        <v>129668.5</v>
      </c>
      <c r="U52" s="12">
        <v>103195.5</v>
      </c>
      <c r="V52" s="12">
        <v>235005.2</v>
      </c>
      <c r="W52" s="12">
        <v>244557.8</v>
      </c>
      <c r="X52" s="12">
        <v>245125.8</v>
      </c>
      <c r="Y52" s="12">
        <v>203834.8</v>
      </c>
      <c r="Z52" s="12">
        <v>185258.8</v>
      </c>
      <c r="AA52" s="12">
        <v>216481.3</v>
      </c>
      <c r="AB52" s="76"/>
      <c r="AC52" s="76"/>
      <c r="AD52" s="76"/>
    </row>
    <row r="53" spans="1:30" ht="19.5">
      <c r="A53" s="69" t="s">
        <v>80</v>
      </c>
      <c r="B53" s="26" t="s">
        <v>16</v>
      </c>
      <c r="C53" s="12">
        <v>610792</v>
      </c>
      <c r="D53" s="12">
        <v>699367</v>
      </c>
      <c r="E53" s="12">
        <v>783343.7</v>
      </c>
      <c r="F53" s="12">
        <v>946688.5</v>
      </c>
      <c r="G53" s="12">
        <v>2131512</v>
      </c>
      <c r="H53" s="12">
        <v>3119932.4</v>
      </c>
      <c r="I53" s="12">
        <v>3692601.9</v>
      </c>
      <c r="J53" s="12">
        <f>'[1]под мартовскую оценку (2019)'!$J$40</f>
        <v>3918190.7</v>
      </c>
      <c r="K53" s="12">
        <v>4864328.3</v>
      </c>
      <c r="L53" s="77">
        <v>6306703.7</v>
      </c>
      <c r="M53" s="77">
        <v>7887139.4</v>
      </c>
      <c r="N53" s="77">
        <v>9544584.3</v>
      </c>
      <c r="O53" s="77">
        <v>11387081.6</v>
      </c>
      <c r="P53" s="77">
        <v>13498666</v>
      </c>
      <c r="Q53" s="77">
        <v>11921085.7</v>
      </c>
      <c r="R53" s="77">
        <v>15093737.8</v>
      </c>
      <c r="S53" s="12">
        <v>24984268.4</v>
      </c>
      <c r="T53" s="12">
        <v>28086301.1</v>
      </c>
      <c r="U53" s="12">
        <v>29127029.6</v>
      </c>
      <c r="V53" s="12">
        <v>30592603.6</v>
      </c>
      <c r="W53" s="12">
        <v>34074663.5</v>
      </c>
      <c r="X53" s="12">
        <v>34973590.8</v>
      </c>
      <c r="Y53" s="12">
        <v>37972555.6</v>
      </c>
      <c r="Z53" s="12">
        <v>44602115.5</v>
      </c>
      <c r="AA53" s="12">
        <v>46110813.9</v>
      </c>
      <c r="AB53" s="76"/>
      <c r="AC53" s="76"/>
      <c r="AD53" s="76"/>
    </row>
    <row r="54" spans="1:30" ht="12.75">
      <c r="A54" s="15" t="s">
        <v>35</v>
      </c>
      <c r="B54" s="52"/>
      <c r="C54" s="45">
        <v>1428522.1</v>
      </c>
      <c r="D54" s="45">
        <v>2007825.1</v>
      </c>
      <c r="E54" s="45">
        <v>2342514</v>
      </c>
      <c r="F54" s="45">
        <v>2629623</v>
      </c>
      <c r="G54" s="45">
        <v>4823233.5</v>
      </c>
      <c r="H54" s="45">
        <v>7305646.3</v>
      </c>
      <c r="I54" s="45">
        <v>8943582.4</v>
      </c>
      <c r="J54" s="45">
        <f>J43+J45-J49+J53</f>
        <v>10830535.1</v>
      </c>
      <c r="K54" s="45">
        <v>13208233.8</v>
      </c>
      <c r="L54" s="78">
        <v>17027190.9</v>
      </c>
      <c r="M54" s="78">
        <v>21609765.5</v>
      </c>
      <c r="N54" s="78">
        <v>26917201.4</v>
      </c>
      <c r="O54" s="78">
        <v>33247513.2</v>
      </c>
      <c r="P54" s="78">
        <v>41276849.1</v>
      </c>
      <c r="Q54" s="78">
        <v>38807218.6</v>
      </c>
      <c r="R54" s="78">
        <v>46308541.2</v>
      </c>
      <c r="S54" s="45">
        <v>60114000.800000004</v>
      </c>
      <c r="T54" s="45">
        <v>68103449.5</v>
      </c>
      <c r="U54" s="45">
        <v>72985701.1</v>
      </c>
      <c r="V54" s="45">
        <v>79030040.1</v>
      </c>
      <c r="W54" s="45">
        <v>83087360.1</v>
      </c>
      <c r="X54" s="45">
        <v>85616083.79999998</v>
      </c>
      <c r="Y54" s="45">
        <v>91843154.19999999</v>
      </c>
      <c r="Z54" s="45">
        <v>104629637.8</v>
      </c>
      <c r="AA54" s="45">
        <v>110046051.6</v>
      </c>
      <c r="AB54" s="76"/>
      <c r="AC54" s="76"/>
      <c r="AD54" s="76"/>
    </row>
    <row r="55" spans="1:30" ht="12.75">
      <c r="A55" s="47"/>
      <c r="B55" s="47"/>
      <c r="C55" s="129"/>
      <c r="D55" s="3"/>
      <c r="E55" s="128"/>
      <c r="F55" s="11"/>
      <c r="G55" s="57"/>
      <c r="H55" s="55"/>
      <c r="I55" s="141"/>
      <c r="J55" s="141"/>
      <c r="K55" s="141"/>
      <c r="L55" s="127"/>
      <c r="M55" s="127"/>
      <c r="N55" s="127"/>
      <c r="O55" s="127"/>
      <c r="P55" s="127"/>
      <c r="Q55" s="127"/>
      <c r="R55" s="127"/>
      <c r="S55" s="128"/>
      <c r="T55" s="128"/>
      <c r="U55" s="128"/>
      <c r="V55" s="128"/>
      <c r="W55" s="128"/>
      <c r="X55" s="128"/>
      <c r="Y55" s="128"/>
      <c r="Z55" s="128"/>
      <c r="AA55" s="128"/>
      <c r="AB55" s="76"/>
      <c r="AC55" s="76"/>
      <c r="AD55" s="76"/>
    </row>
    <row r="56" spans="1:30" ht="12.75">
      <c r="A56" s="142"/>
      <c r="B56" s="104"/>
      <c r="C56" s="111" t="s">
        <v>55</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33"/>
      <c r="AB56" s="76"/>
      <c r="AC56" s="76"/>
      <c r="AD56" s="76"/>
    </row>
    <row r="57" spans="1:30" ht="12.75">
      <c r="A57" s="47"/>
      <c r="B57" s="47"/>
      <c r="C57" s="126"/>
      <c r="D57" s="3"/>
      <c r="E57" s="128"/>
      <c r="F57" s="11"/>
      <c r="G57" s="57"/>
      <c r="H57" s="55"/>
      <c r="I57" s="141"/>
      <c r="J57" s="141"/>
      <c r="K57" s="141"/>
      <c r="L57" s="127"/>
      <c r="M57" s="127"/>
      <c r="N57" s="127"/>
      <c r="O57" s="127"/>
      <c r="P57" s="127"/>
      <c r="Q57" s="127"/>
      <c r="R57" s="127"/>
      <c r="S57" s="126"/>
      <c r="T57" s="126"/>
      <c r="U57" s="126"/>
      <c r="V57" s="126"/>
      <c r="W57" s="126"/>
      <c r="X57" s="126"/>
      <c r="Y57" s="126"/>
      <c r="Z57" s="126"/>
      <c r="AA57" s="136"/>
      <c r="AB57" s="76"/>
      <c r="AC57" s="76"/>
      <c r="AD57" s="76"/>
    </row>
    <row r="58" spans="1:30" ht="12.75">
      <c r="A58" s="47"/>
      <c r="B58" s="47"/>
      <c r="C58" s="116" t="s">
        <v>39</v>
      </c>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36"/>
      <c r="AB58" s="76"/>
      <c r="AC58" s="76"/>
      <c r="AD58" s="76"/>
    </row>
    <row r="59" spans="1:30" ht="19.5">
      <c r="A59" s="69" t="s">
        <v>80</v>
      </c>
      <c r="B59" s="29" t="s">
        <v>29</v>
      </c>
      <c r="C59" s="12">
        <v>610792</v>
      </c>
      <c r="D59" s="12">
        <v>699367</v>
      </c>
      <c r="E59" s="12">
        <v>783343.7</v>
      </c>
      <c r="F59" s="12">
        <v>946688.5</v>
      </c>
      <c r="G59" s="12">
        <v>2131512</v>
      </c>
      <c r="H59" s="12">
        <v>3119932.4</v>
      </c>
      <c r="I59" s="12">
        <v>3692601.9</v>
      </c>
      <c r="J59" s="12">
        <f>J53</f>
        <v>3918190.7</v>
      </c>
      <c r="K59" s="12">
        <v>4864328.3</v>
      </c>
      <c r="L59" s="77">
        <v>6306703.7</v>
      </c>
      <c r="M59" s="77">
        <v>7887139.4</v>
      </c>
      <c r="N59" s="77">
        <v>9544584.3</v>
      </c>
      <c r="O59" s="77">
        <v>11387081.6</v>
      </c>
      <c r="P59" s="77">
        <v>13498666</v>
      </c>
      <c r="Q59" s="77">
        <v>11921085.7</v>
      </c>
      <c r="R59" s="77">
        <v>15093737.8</v>
      </c>
      <c r="S59" s="12">
        <v>24984268.4</v>
      </c>
      <c r="T59" s="12">
        <v>28086301.1</v>
      </c>
      <c r="U59" s="12">
        <v>29127029.6</v>
      </c>
      <c r="V59" s="12">
        <v>30592603.6</v>
      </c>
      <c r="W59" s="12">
        <v>34074663.5</v>
      </c>
      <c r="X59" s="12">
        <v>34973590.8</v>
      </c>
      <c r="Y59" s="12">
        <v>37972555.6</v>
      </c>
      <c r="Z59" s="12">
        <v>44602115.5</v>
      </c>
      <c r="AA59" s="12">
        <v>46110813.9</v>
      </c>
      <c r="AB59" s="76"/>
      <c r="AC59" s="76"/>
      <c r="AD59" s="76"/>
    </row>
    <row r="60" spans="1:30" ht="12.75">
      <c r="A60" s="143" t="s">
        <v>69</v>
      </c>
      <c r="B60" s="14" t="s">
        <v>11</v>
      </c>
      <c r="C60" s="10">
        <v>646489.7</v>
      </c>
      <c r="D60" s="10">
        <v>1020585.2</v>
      </c>
      <c r="E60" s="10">
        <v>1200924.4</v>
      </c>
      <c r="F60" s="12">
        <v>1262279.2</v>
      </c>
      <c r="G60" s="12">
        <v>1939045.4</v>
      </c>
      <c r="H60" s="12">
        <v>2944729.8</v>
      </c>
      <c r="I60" s="12">
        <v>3852184.4</v>
      </c>
      <c r="J60" s="12">
        <v>5071283.1</v>
      </c>
      <c r="K60" s="12">
        <v>6227103</v>
      </c>
      <c r="L60" s="77">
        <v>7837582.4</v>
      </c>
      <c r="M60" s="77">
        <v>9439827.8</v>
      </c>
      <c r="N60" s="77">
        <v>11873211</v>
      </c>
      <c r="O60" s="77">
        <v>15340209</v>
      </c>
      <c r="P60" s="77">
        <v>19204696.2</v>
      </c>
      <c r="Q60" s="77">
        <v>20131506.2</v>
      </c>
      <c r="R60" s="77">
        <v>22736866.9</v>
      </c>
      <c r="S60" s="12">
        <v>26105493.4</v>
      </c>
      <c r="T60" s="12">
        <v>29818601.6</v>
      </c>
      <c r="U60" s="12">
        <v>33379545.9</v>
      </c>
      <c r="V60" s="12">
        <v>37057828.5</v>
      </c>
      <c r="W60" s="12">
        <v>39441606.2</v>
      </c>
      <c r="X60" s="12">
        <v>41117231.9</v>
      </c>
      <c r="Y60" s="12">
        <v>43764691.8</v>
      </c>
      <c r="Z60" s="12">
        <v>47911008.6</v>
      </c>
      <c r="AA60" s="12">
        <v>51176556</v>
      </c>
      <c r="AB60" s="76"/>
      <c r="AC60" s="76"/>
      <c r="AD60" s="76"/>
    </row>
    <row r="61" spans="1:30" ht="39">
      <c r="A61" s="30" t="s">
        <v>56</v>
      </c>
      <c r="B61" s="31"/>
      <c r="C61" s="10">
        <v>-1386.1</v>
      </c>
      <c r="D61" s="10">
        <v>-2058.1</v>
      </c>
      <c r="E61" s="10">
        <v>-1976.1</v>
      </c>
      <c r="F61" s="12">
        <v>-767.6</v>
      </c>
      <c r="G61" s="12">
        <v>5439.3</v>
      </c>
      <c r="H61" s="12">
        <v>7499.9</v>
      </c>
      <c r="I61" s="12">
        <v>3786.1</v>
      </c>
      <c r="J61" s="12">
        <v>6182.5</v>
      </c>
      <c r="K61" s="12">
        <v>-4284.9</v>
      </c>
      <c r="L61" s="77">
        <v>-7454.3</v>
      </c>
      <c r="M61" s="77">
        <v>-34438.9</v>
      </c>
      <c r="N61" s="77">
        <v>-112694.6</v>
      </c>
      <c r="O61" s="77">
        <v>-185905.7</v>
      </c>
      <c r="P61" s="77">
        <v>-355064.8</v>
      </c>
      <c r="Q61" s="77">
        <v>-280108.2</v>
      </c>
      <c r="R61" s="77">
        <v>-258769</v>
      </c>
      <c r="S61" s="12">
        <v>-279560.2</v>
      </c>
      <c r="T61" s="12">
        <v>-368592</v>
      </c>
      <c r="U61" s="12">
        <v>-420527.6</v>
      </c>
      <c r="V61" s="12">
        <v>-381133.2</v>
      </c>
      <c r="W61" s="12">
        <v>-307314.6</v>
      </c>
      <c r="X61" s="12">
        <v>-120218.9</v>
      </c>
      <c r="Y61" s="12">
        <v>-132844.6</v>
      </c>
      <c r="Z61" s="12">
        <v>-210269.5</v>
      </c>
      <c r="AA61" s="12">
        <v>-232569.2</v>
      </c>
      <c r="AB61" s="76"/>
      <c r="AC61" s="76"/>
      <c r="AD61" s="76"/>
    </row>
    <row r="62" spans="1:30" ht="12.75">
      <c r="A62" s="146" t="s">
        <v>46</v>
      </c>
      <c r="B62" s="31" t="s">
        <v>12</v>
      </c>
      <c r="C62" s="12">
        <v>252401.3</v>
      </c>
      <c r="D62" s="12">
        <v>378712</v>
      </c>
      <c r="E62" s="12">
        <v>469958.6</v>
      </c>
      <c r="F62" s="12">
        <v>517923</v>
      </c>
      <c r="G62" s="12">
        <v>883308.1</v>
      </c>
      <c r="H62" s="12">
        <v>1404111.5</v>
      </c>
      <c r="I62" s="12">
        <v>1585832.9</v>
      </c>
      <c r="J62" s="12">
        <v>2028443</v>
      </c>
      <c r="K62" s="12">
        <v>2318223</v>
      </c>
      <c r="L62" s="77">
        <v>3079045.6</v>
      </c>
      <c r="M62" s="77">
        <v>4410767.1</v>
      </c>
      <c r="N62" s="77">
        <v>5542275.3</v>
      </c>
      <c r="O62" s="77">
        <v>6564455.7</v>
      </c>
      <c r="P62" s="77">
        <v>8498539.1</v>
      </c>
      <c r="Q62" s="77">
        <v>6808387.9</v>
      </c>
      <c r="R62" s="77">
        <v>8494621.8</v>
      </c>
      <c r="S62" s="12">
        <v>9104661.6</v>
      </c>
      <c r="T62" s="12">
        <v>10203663.9</v>
      </c>
      <c r="U62" s="12">
        <v>10408206.2</v>
      </c>
      <c r="V62" s="12">
        <v>11492181.8</v>
      </c>
      <c r="W62" s="12">
        <v>9779980.8</v>
      </c>
      <c r="X62" s="12">
        <v>9928423.4</v>
      </c>
      <c r="Y62" s="12">
        <v>10495649.7</v>
      </c>
      <c r="Z62" s="12">
        <v>12456855.7</v>
      </c>
      <c r="AA62" s="12">
        <v>13124241.3</v>
      </c>
      <c r="AB62" s="76"/>
      <c r="AC62" s="76"/>
      <c r="AD62" s="76"/>
    </row>
    <row r="63" spans="1:30" ht="12.75">
      <c r="A63" s="28" t="s">
        <v>49</v>
      </c>
      <c r="B63" s="31" t="s">
        <v>14</v>
      </c>
      <c r="C63" s="12">
        <v>82547</v>
      </c>
      <c r="D63" s="12">
        <v>92897.2</v>
      </c>
      <c r="E63" s="12">
        <v>113688.8</v>
      </c>
      <c r="F63" s="12">
        <v>98035.3</v>
      </c>
      <c r="G63" s="12">
        <v>125192.6</v>
      </c>
      <c r="H63" s="12">
        <v>155627.5</v>
      </c>
      <c r="I63" s="12">
        <v>183250.6</v>
      </c>
      <c r="J63" s="12">
        <v>181199.2</v>
      </c>
      <c r="K63" s="12">
        <v>205705.4</v>
      </c>
      <c r="L63" s="77">
        <v>203595.1</v>
      </c>
      <c r="M63" s="77">
        <v>162407.7</v>
      </c>
      <c r="N63" s="77">
        <v>155563.8</v>
      </c>
      <c r="O63" s="77">
        <v>230138.8</v>
      </c>
      <c r="P63" s="77">
        <v>280117</v>
      </c>
      <c r="Q63" s="77">
        <v>333869.4</v>
      </c>
      <c r="R63" s="77">
        <v>275454.3</v>
      </c>
      <c r="S63" s="12">
        <v>359982.8</v>
      </c>
      <c r="T63" s="12">
        <v>373709.1</v>
      </c>
      <c r="U63" s="12">
        <v>349608.2</v>
      </c>
      <c r="V63" s="12">
        <v>493707</v>
      </c>
      <c r="W63" s="12">
        <v>516205</v>
      </c>
      <c r="X63" s="12">
        <v>523381.2</v>
      </c>
      <c r="Y63" s="12">
        <v>522587.5</v>
      </c>
      <c r="Z63" s="12">
        <v>550611.5</v>
      </c>
      <c r="AA63" s="12">
        <v>598128.8</v>
      </c>
      <c r="AB63" s="76"/>
      <c r="AC63" s="76"/>
      <c r="AD63" s="76"/>
    </row>
    <row r="64" spans="1:30" ht="19.5">
      <c r="A64" s="28" t="s">
        <v>57</v>
      </c>
      <c r="B64" s="31" t="s">
        <v>17</v>
      </c>
      <c r="C64" s="10">
        <v>18169.3</v>
      </c>
      <c r="D64" s="10">
        <v>20873.8</v>
      </c>
      <c r="E64" s="10">
        <v>23699</v>
      </c>
      <c r="F64" s="12">
        <v>29364.8</v>
      </c>
      <c r="G64" s="12">
        <v>81835.5</v>
      </c>
      <c r="H64" s="12">
        <v>120196</v>
      </c>
      <c r="I64" s="12">
        <v>179304.6</v>
      </c>
      <c r="J64" s="12">
        <v>154463.8</v>
      </c>
      <c r="K64" s="12">
        <v>316803.3</v>
      </c>
      <c r="L64" s="77">
        <v>310107</v>
      </c>
      <c r="M64" s="77">
        <v>442524.8</v>
      </c>
      <c r="N64" s="77">
        <v>755652</v>
      </c>
      <c r="O64" s="77">
        <v>1143329.1</v>
      </c>
      <c r="P64" s="77">
        <v>1432388.3</v>
      </c>
      <c r="Q64" s="77">
        <v>948733.9</v>
      </c>
      <c r="R64" s="77">
        <v>1023993.7</v>
      </c>
      <c r="S64" s="12">
        <v>1139068.4</v>
      </c>
      <c r="T64" s="12">
        <v>1363537.4</v>
      </c>
      <c r="U64" s="12">
        <v>1205893</v>
      </c>
      <c r="V64" s="12">
        <v>1622955</v>
      </c>
      <c r="W64" s="12">
        <v>2070853.7</v>
      </c>
      <c r="X64" s="12">
        <v>2459788.9</v>
      </c>
      <c r="Y64" s="12">
        <v>2480223.2</v>
      </c>
      <c r="Z64" s="12">
        <v>3056421.3</v>
      </c>
      <c r="AA64" s="12">
        <v>3248226.5</v>
      </c>
      <c r="AB64" s="76"/>
      <c r="AC64" s="76"/>
      <c r="AD64" s="76"/>
    </row>
    <row r="65" spans="1:30" ht="12.75">
      <c r="A65" s="23" t="s">
        <v>35</v>
      </c>
      <c r="B65" s="32"/>
      <c r="C65" s="9">
        <v>1445305.3</v>
      </c>
      <c r="D65" s="9">
        <v>2026640.8</v>
      </c>
      <c r="E65" s="9">
        <v>2364236.9</v>
      </c>
      <c r="F65" s="45">
        <v>2658220.2</v>
      </c>
      <c r="G65" s="45">
        <v>4910508.4</v>
      </c>
      <c r="H65" s="45">
        <v>7433342.2</v>
      </c>
      <c r="I65" s="45">
        <v>9126673.2</v>
      </c>
      <c r="J65" s="45">
        <f>J59+J60+J62-J63+J64</f>
        <v>10991181.400000002</v>
      </c>
      <c r="K65" s="45">
        <v>13520752.2</v>
      </c>
      <c r="L65" s="78">
        <v>17329843.6</v>
      </c>
      <c r="M65" s="78">
        <v>22017851.4</v>
      </c>
      <c r="N65" s="78">
        <v>27560158.8</v>
      </c>
      <c r="O65" s="78">
        <v>34204936.6</v>
      </c>
      <c r="P65" s="78">
        <v>42354172.6</v>
      </c>
      <c r="Q65" s="78">
        <v>39475844.3</v>
      </c>
      <c r="R65" s="78">
        <v>47073765.9</v>
      </c>
      <c r="S65" s="45">
        <v>60973509</v>
      </c>
      <c r="T65" s="45">
        <v>69098394.90000002</v>
      </c>
      <c r="U65" s="45">
        <v>73771066.5</v>
      </c>
      <c r="V65" s="45">
        <v>80271861.89999999</v>
      </c>
      <c r="W65" s="45">
        <v>84850899.2</v>
      </c>
      <c r="X65" s="45">
        <v>87955653.8</v>
      </c>
      <c r="Y65" s="45">
        <v>94190532.80000001</v>
      </c>
      <c r="Z65" s="45">
        <v>107475789.6</v>
      </c>
      <c r="AA65" s="45">
        <v>113061708.9</v>
      </c>
      <c r="AB65" s="76"/>
      <c r="AC65" s="76"/>
      <c r="AD65" s="76"/>
    </row>
    <row r="66" spans="1:30" ht="12.75">
      <c r="A66" s="17"/>
      <c r="B66" s="135"/>
      <c r="C66" s="113" t="s">
        <v>76</v>
      </c>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36"/>
      <c r="AB66" s="76"/>
      <c r="AC66" s="76"/>
      <c r="AD66" s="76"/>
    </row>
    <row r="67" spans="1:30" ht="29.25">
      <c r="A67" s="28" t="s">
        <v>81</v>
      </c>
      <c r="B67" s="31" t="s">
        <v>17</v>
      </c>
      <c r="C67" s="10">
        <v>32587.7</v>
      </c>
      <c r="D67" s="10">
        <v>47717</v>
      </c>
      <c r="E67" s="10">
        <v>72191.3</v>
      </c>
      <c r="F67" s="10">
        <v>143790.8</v>
      </c>
      <c r="G67" s="10">
        <v>278550.3</v>
      </c>
      <c r="H67" s="10">
        <v>316788.9</v>
      </c>
      <c r="I67" s="10">
        <v>306734.2</v>
      </c>
      <c r="J67" s="10">
        <v>367331.9</v>
      </c>
      <c r="K67" s="10">
        <v>713955.5</v>
      </c>
      <c r="L67" s="80">
        <v>670883.3</v>
      </c>
      <c r="M67" s="80">
        <v>947091</v>
      </c>
      <c r="N67" s="80">
        <v>1439441.8</v>
      </c>
      <c r="O67" s="80">
        <v>1740978.8</v>
      </c>
      <c r="P67" s="80">
        <v>2287726.4</v>
      </c>
      <c r="Q67" s="80">
        <v>1929722.1</v>
      </c>
      <c r="R67" s="80">
        <v>2243073</v>
      </c>
      <c r="S67" s="10">
        <v>2628320.2</v>
      </c>
      <c r="T67" s="10">
        <v>3100457.7</v>
      </c>
      <c r="U67" s="10">
        <v>3331895.6</v>
      </c>
      <c r="V67" s="10">
        <v>3815331.9</v>
      </c>
      <c r="W67" s="10">
        <v>3983682.7</v>
      </c>
      <c r="X67" s="10">
        <v>4673880.8</v>
      </c>
      <c r="Y67" s="10">
        <v>4794921.2</v>
      </c>
      <c r="Z67" s="10">
        <v>5480362.1</v>
      </c>
      <c r="AA67" s="10">
        <v>6454451.7</v>
      </c>
      <c r="AB67" s="76"/>
      <c r="AC67" s="76"/>
      <c r="AD67" s="76"/>
    </row>
    <row r="68" spans="1:30" ht="12.75">
      <c r="A68" s="28" t="s">
        <v>58</v>
      </c>
      <c r="B68" s="31" t="s">
        <v>18</v>
      </c>
      <c r="C68" s="10">
        <v>1412717.6</v>
      </c>
      <c r="D68" s="10">
        <v>1978923.8</v>
      </c>
      <c r="E68" s="10">
        <v>2292045.6</v>
      </c>
      <c r="F68" s="10">
        <v>2514429.4</v>
      </c>
      <c r="G68" s="10">
        <v>4631958.1</v>
      </c>
      <c r="H68" s="10">
        <v>7116553.3</v>
      </c>
      <c r="I68" s="10">
        <v>8819939</v>
      </c>
      <c r="J68" s="10">
        <f>J59+J60+J62-J63+J64-J67</f>
        <v>10623849.500000002</v>
      </c>
      <c r="K68" s="10">
        <v>12806796.7</v>
      </c>
      <c r="L68" s="80">
        <v>16658960.3</v>
      </c>
      <c r="M68" s="80">
        <v>21070760.4</v>
      </c>
      <c r="N68" s="80">
        <v>26120717</v>
      </c>
      <c r="O68" s="80">
        <v>32463957.8</v>
      </c>
      <c r="P68" s="80">
        <v>40066446.2</v>
      </c>
      <c r="Q68" s="80">
        <v>37546122.2</v>
      </c>
      <c r="R68" s="80">
        <v>44830692.9</v>
      </c>
      <c r="S68" s="10">
        <v>58345188.8</v>
      </c>
      <c r="T68" s="10">
        <v>65997937.2</v>
      </c>
      <c r="U68" s="10">
        <v>70439170.9</v>
      </c>
      <c r="V68" s="10">
        <v>76456530</v>
      </c>
      <c r="W68" s="10">
        <v>80867216.5</v>
      </c>
      <c r="X68" s="10">
        <v>83281773</v>
      </c>
      <c r="Y68" s="10">
        <v>89395611.6</v>
      </c>
      <c r="Z68" s="10">
        <v>101995427.5</v>
      </c>
      <c r="AA68" s="10">
        <v>106607257.2</v>
      </c>
      <c r="AB68" s="76"/>
      <c r="AC68" s="76"/>
      <c r="AD68" s="76"/>
    </row>
    <row r="69" spans="1:30" ht="12.75">
      <c r="A69" s="23" t="s">
        <v>35</v>
      </c>
      <c r="B69" s="23"/>
      <c r="C69" s="9">
        <v>1445305.3</v>
      </c>
      <c r="D69" s="9">
        <v>2026640.8</v>
      </c>
      <c r="E69" s="9">
        <v>2364236.9</v>
      </c>
      <c r="F69" s="9">
        <v>2658220.2</v>
      </c>
      <c r="G69" s="9">
        <v>4910508.4</v>
      </c>
      <c r="H69" s="9">
        <v>7433342.2</v>
      </c>
      <c r="I69" s="9">
        <v>9126673.2</v>
      </c>
      <c r="J69" s="9">
        <f>J67+J68</f>
        <v>10991181.400000002</v>
      </c>
      <c r="K69" s="9">
        <v>13520752.2</v>
      </c>
      <c r="L69" s="82">
        <v>17329843.6</v>
      </c>
      <c r="M69" s="82">
        <v>22017851.4</v>
      </c>
      <c r="N69" s="82">
        <v>27560158.8</v>
      </c>
      <c r="O69" s="82">
        <v>34204936.6</v>
      </c>
      <c r="P69" s="82">
        <v>42354172.6</v>
      </c>
      <c r="Q69" s="82">
        <v>39475844.3</v>
      </c>
      <c r="R69" s="82">
        <v>47073765.9</v>
      </c>
      <c r="S69" s="9">
        <v>60973509</v>
      </c>
      <c r="T69" s="9">
        <v>69098394.9</v>
      </c>
      <c r="U69" s="9">
        <v>73771066.5</v>
      </c>
      <c r="V69" s="9">
        <v>80271861.9</v>
      </c>
      <c r="W69" s="9">
        <v>84850899.2</v>
      </c>
      <c r="X69" s="9">
        <v>87955653.8</v>
      </c>
      <c r="Y69" s="9">
        <v>94190532.8</v>
      </c>
      <c r="Z69" s="9">
        <v>107475789.6</v>
      </c>
      <c r="AA69" s="9">
        <v>113061708.9</v>
      </c>
      <c r="AB69" s="76"/>
      <c r="AC69" s="76"/>
      <c r="AD69" s="76"/>
    </row>
    <row r="70" spans="1:30" ht="12.75">
      <c r="A70" s="128"/>
      <c r="B70" s="128"/>
      <c r="C70" s="126"/>
      <c r="D70" s="3"/>
      <c r="E70" s="128"/>
      <c r="F70" s="11"/>
      <c r="G70" s="57"/>
      <c r="H70" s="55"/>
      <c r="I70" s="141"/>
      <c r="J70" s="141"/>
      <c r="K70" s="141"/>
      <c r="L70" s="127"/>
      <c r="M70" s="127"/>
      <c r="N70" s="127"/>
      <c r="O70" s="127"/>
      <c r="P70" s="127"/>
      <c r="Q70" s="127"/>
      <c r="R70" s="127"/>
      <c r="S70" s="128"/>
      <c r="T70" s="128"/>
      <c r="U70" s="128"/>
      <c r="V70" s="128"/>
      <c r="W70" s="128"/>
      <c r="X70" s="128"/>
      <c r="Y70" s="128"/>
      <c r="Z70" s="128"/>
      <c r="AA70" s="128"/>
      <c r="AB70" s="76"/>
      <c r="AC70" s="76"/>
      <c r="AD70" s="76"/>
    </row>
    <row r="71" spans="1:30" ht="12.75">
      <c r="A71" s="142"/>
      <c r="B71" s="105"/>
      <c r="C71" s="112" t="s">
        <v>54</v>
      </c>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36"/>
      <c r="AB71" s="76"/>
      <c r="AC71" s="76"/>
      <c r="AD71" s="76"/>
    </row>
    <row r="72" spans="1:30" ht="12.75">
      <c r="A72" s="35"/>
      <c r="B72" s="35"/>
      <c r="C72" s="126"/>
      <c r="D72" s="3"/>
      <c r="E72" s="128"/>
      <c r="F72" s="11"/>
      <c r="G72" s="57"/>
      <c r="H72" s="55"/>
      <c r="I72" s="141"/>
      <c r="J72" s="141"/>
      <c r="K72" s="141"/>
      <c r="L72" s="127"/>
      <c r="M72" s="127"/>
      <c r="N72" s="127"/>
      <c r="O72" s="127"/>
      <c r="P72" s="127"/>
      <c r="Q72" s="127"/>
      <c r="R72" s="127"/>
      <c r="S72" s="126"/>
      <c r="T72" s="126"/>
      <c r="U72" s="126"/>
      <c r="V72" s="126"/>
      <c r="W72" s="126"/>
      <c r="X72" s="126"/>
      <c r="Y72" s="126"/>
      <c r="Z72" s="126"/>
      <c r="AA72" s="136"/>
      <c r="AB72" s="76"/>
      <c r="AC72" s="76"/>
      <c r="AD72" s="76"/>
    </row>
    <row r="73" spans="1:30" ht="12.75">
      <c r="A73" s="51"/>
      <c r="B73" s="51"/>
      <c r="C73" s="117" t="s">
        <v>39</v>
      </c>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36"/>
      <c r="AB73" s="76"/>
      <c r="AC73" s="76"/>
      <c r="AD73" s="76"/>
    </row>
    <row r="74" spans="1:30" ht="12.75">
      <c r="A74" s="28" t="s">
        <v>58</v>
      </c>
      <c r="B74" s="14" t="s">
        <v>18</v>
      </c>
      <c r="C74" s="12">
        <v>1412717.6</v>
      </c>
      <c r="D74" s="12">
        <v>1978923.8</v>
      </c>
      <c r="E74" s="12">
        <v>2292045.6</v>
      </c>
      <c r="F74" s="12">
        <v>2514429.4</v>
      </c>
      <c r="G74" s="12">
        <v>4631958.1</v>
      </c>
      <c r="H74" s="12">
        <v>7116553.3</v>
      </c>
      <c r="I74" s="12">
        <v>8819939</v>
      </c>
      <c r="J74" s="12">
        <f>J68</f>
        <v>10623849.500000002</v>
      </c>
      <c r="K74" s="12">
        <v>12806796.7</v>
      </c>
      <c r="L74" s="77">
        <v>16658960.3</v>
      </c>
      <c r="M74" s="77">
        <v>21070760.4</v>
      </c>
      <c r="N74" s="77">
        <v>26120717</v>
      </c>
      <c r="O74" s="77">
        <v>32463957.8</v>
      </c>
      <c r="P74" s="77">
        <v>40066446.2</v>
      </c>
      <c r="Q74" s="77">
        <v>37546122.2</v>
      </c>
      <c r="R74" s="77">
        <v>44830692.9</v>
      </c>
      <c r="S74" s="12">
        <v>58345188.8</v>
      </c>
      <c r="T74" s="12">
        <v>65997937.2</v>
      </c>
      <c r="U74" s="12">
        <v>70439170.9</v>
      </c>
      <c r="V74" s="12">
        <v>76456530</v>
      </c>
      <c r="W74" s="12">
        <v>80867216.5</v>
      </c>
      <c r="X74" s="12">
        <v>83281773</v>
      </c>
      <c r="Y74" s="12">
        <v>89395611.6</v>
      </c>
      <c r="Z74" s="12">
        <v>101995427.5</v>
      </c>
      <c r="AA74" s="12">
        <v>106607257.2</v>
      </c>
      <c r="AB74" s="76"/>
      <c r="AC74" s="76"/>
      <c r="AD74" s="76"/>
    </row>
    <row r="75" spans="1:30" ht="19.5">
      <c r="A75" s="28" t="s">
        <v>59</v>
      </c>
      <c r="B75" s="22" t="s">
        <v>19</v>
      </c>
      <c r="C75" s="12">
        <v>4071.6</v>
      </c>
      <c r="D75" s="12">
        <v>4027.5</v>
      </c>
      <c r="E75" s="12">
        <v>2372</v>
      </c>
      <c r="F75" s="12">
        <v>3164.1</v>
      </c>
      <c r="G75" s="12">
        <v>29797.2</v>
      </c>
      <c r="H75" s="12">
        <v>22712.2</v>
      </c>
      <c r="I75" s="12">
        <v>21740.3</v>
      </c>
      <c r="J75" s="12">
        <v>52779</v>
      </c>
      <c r="K75" s="12">
        <v>77291.1</v>
      </c>
      <c r="L75" s="77">
        <v>104743.2</v>
      </c>
      <c r="M75" s="77">
        <v>127122.8</v>
      </c>
      <c r="N75" s="77">
        <v>173571.7</v>
      </c>
      <c r="O75" s="77">
        <v>214956.4</v>
      </c>
      <c r="P75" s="77">
        <v>270526.3</v>
      </c>
      <c r="Q75" s="77">
        <v>281951.8</v>
      </c>
      <c r="R75" s="77">
        <v>302445.1</v>
      </c>
      <c r="S75" s="12">
        <v>404378.1</v>
      </c>
      <c r="T75" s="12">
        <v>511478.1</v>
      </c>
      <c r="U75" s="12">
        <v>552213</v>
      </c>
      <c r="V75" s="12">
        <v>671576.6</v>
      </c>
      <c r="W75" s="12">
        <v>603548.1</v>
      </c>
      <c r="X75" s="12">
        <v>573412.4</v>
      </c>
      <c r="Y75" s="12">
        <v>615631.1</v>
      </c>
      <c r="Z75" s="12">
        <v>778300.9</v>
      </c>
      <c r="AA75" s="12">
        <v>945257.2</v>
      </c>
      <c r="AB75" s="76"/>
      <c r="AC75" s="76"/>
      <c r="AD75" s="76"/>
    </row>
    <row r="76" spans="1:30" ht="12.75">
      <c r="A76" s="23" t="s">
        <v>35</v>
      </c>
      <c r="B76" s="16"/>
      <c r="C76" s="71">
        <v>1416789.2</v>
      </c>
      <c r="D76" s="45">
        <v>1982951.3</v>
      </c>
      <c r="E76" s="45">
        <v>2294417.6</v>
      </c>
      <c r="F76" s="45">
        <v>2517593.5</v>
      </c>
      <c r="G76" s="45">
        <v>4661755.3</v>
      </c>
      <c r="H76" s="45">
        <v>7139265.5</v>
      </c>
      <c r="I76" s="45">
        <v>8841679.3</v>
      </c>
      <c r="J76" s="45">
        <f>J74+J75</f>
        <v>10676628.500000002</v>
      </c>
      <c r="K76" s="45">
        <v>12884087.8</v>
      </c>
      <c r="L76" s="78">
        <v>16763703.5</v>
      </c>
      <c r="M76" s="78">
        <v>21197883.2</v>
      </c>
      <c r="N76" s="78">
        <v>26294288.7</v>
      </c>
      <c r="O76" s="78">
        <v>32678914.2</v>
      </c>
      <c r="P76" s="78">
        <v>40336972.5</v>
      </c>
      <c r="Q76" s="78">
        <v>37828074</v>
      </c>
      <c r="R76" s="78">
        <v>45133138</v>
      </c>
      <c r="S76" s="45">
        <v>58749566.9</v>
      </c>
      <c r="T76" s="45">
        <v>66509415.300000004</v>
      </c>
      <c r="U76" s="45">
        <v>70991383.9</v>
      </c>
      <c r="V76" s="45">
        <v>77128106.6</v>
      </c>
      <c r="W76" s="45">
        <v>81470764.6</v>
      </c>
      <c r="X76" s="45">
        <v>83855185.4</v>
      </c>
      <c r="Y76" s="45">
        <v>90011242.69999999</v>
      </c>
      <c r="Z76" s="45">
        <v>102773728.4</v>
      </c>
      <c r="AA76" s="45">
        <v>107552514.4</v>
      </c>
      <c r="AB76" s="76"/>
      <c r="AC76" s="76"/>
      <c r="AD76" s="76"/>
    </row>
    <row r="77" spans="1:30" ht="12.75">
      <c r="A77" s="17"/>
      <c r="B77" s="147"/>
      <c r="C77" s="113" t="s">
        <v>76</v>
      </c>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36"/>
      <c r="AB77" s="76"/>
      <c r="AC77" s="76"/>
      <c r="AD77" s="76"/>
    </row>
    <row r="78" spans="1:30" ht="29.25">
      <c r="A78" s="28" t="s">
        <v>82</v>
      </c>
      <c r="B78" s="14" t="s">
        <v>20</v>
      </c>
      <c r="C78" s="10">
        <v>3386.1</v>
      </c>
      <c r="D78" s="10">
        <v>3594.8</v>
      </c>
      <c r="E78" s="10">
        <v>4445.3</v>
      </c>
      <c r="F78" s="10">
        <v>5710.5</v>
      </c>
      <c r="G78" s="10">
        <v>14361</v>
      </c>
      <c r="H78" s="10">
        <v>20786.9</v>
      </c>
      <c r="I78" s="10">
        <v>45666.4</v>
      </c>
      <c r="J78" s="10">
        <v>63957.4</v>
      </c>
      <c r="K78" s="10">
        <v>89285.6</v>
      </c>
      <c r="L78" s="80">
        <v>124408.8</v>
      </c>
      <c r="M78" s="80">
        <v>156730.1</v>
      </c>
      <c r="N78" s="80">
        <v>214561.1</v>
      </c>
      <c r="O78" s="80">
        <v>303347.8</v>
      </c>
      <c r="P78" s="80">
        <v>341275</v>
      </c>
      <c r="Q78" s="80">
        <v>370912.9</v>
      </c>
      <c r="R78" s="80">
        <v>412357</v>
      </c>
      <c r="S78" s="10">
        <v>566635.3</v>
      </c>
      <c r="T78" s="10">
        <v>703803</v>
      </c>
      <c r="U78" s="10">
        <v>850381.3</v>
      </c>
      <c r="V78" s="10">
        <v>986459.9</v>
      </c>
      <c r="W78" s="10">
        <v>954780.1</v>
      </c>
      <c r="X78" s="10">
        <v>990384.5</v>
      </c>
      <c r="Y78" s="10">
        <v>1141666.4</v>
      </c>
      <c r="Z78" s="10">
        <v>1337588.6</v>
      </c>
      <c r="AA78" s="10">
        <v>1602707.6</v>
      </c>
      <c r="AB78" s="76"/>
      <c r="AC78" s="76"/>
      <c r="AD78" s="76"/>
    </row>
    <row r="79" spans="1:30" ht="12.75">
      <c r="A79" s="33" t="s">
        <v>60</v>
      </c>
      <c r="B79" s="22" t="s">
        <v>21</v>
      </c>
      <c r="C79" s="10">
        <v>1413403.1</v>
      </c>
      <c r="D79" s="10">
        <v>1979356.5</v>
      </c>
      <c r="E79" s="10">
        <v>2289972.3</v>
      </c>
      <c r="F79" s="10">
        <v>2511883</v>
      </c>
      <c r="G79" s="10">
        <v>4647394.3</v>
      </c>
      <c r="H79" s="10">
        <v>7118478.6</v>
      </c>
      <c r="I79" s="10">
        <v>8796012.9</v>
      </c>
      <c r="J79" s="10">
        <f>J74+J75-J78</f>
        <v>10612671.100000001</v>
      </c>
      <c r="K79" s="10">
        <v>12794802.2</v>
      </c>
      <c r="L79" s="80">
        <v>16639294.7</v>
      </c>
      <c r="M79" s="80">
        <v>21041153.1</v>
      </c>
      <c r="N79" s="80">
        <v>26079727.6</v>
      </c>
      <c r="O79" s="80">
        <v>32375566.4</v>
      </c>
      <c r="P79" s="80">
        <v>39995697.5</v>
      </c>
      <c r="Q79" s="80">
        <v>37457161.1</v>
      </c>
      <c r="R79" s="80">
        <v>44720781</v>
      </c>
      <c r="S79" s="10">
        <v>58182931.6</v>
      </c>
      <c r="T79" s="10">
        <v>65805612.3</v>
      </c>
      <c r="U79" s="10">
        <v>70141002.6</v>
      </c>
      <c r="V79" s="10">
        <v>76141646.7</v>
      </c>
      <c r="W79" s="10">
        <v>80515984.5</v>
      </c>
      <c r="X79" s="10">
        <v>82864800.9</v>
      </c>
      <c r="Y79" s="10">
        <v>88869576.3</v>
      </c>
      <c r="Z79" s="10">
        <v>101436139.8</v>
      </c>
      <c r="AA79" s="10">
        <v>105949806.8</v>
      </c>
      <c r="AB79" s="76"/>
      <c r="AC79" s="76"/>
      <c r="AD79" s="76"/>
    </row>
    <row r="80" spans="1:30" ht="12.75">
      <c r="A80" s="34" t="s">
        <v>35</v>
      </c>
      <c r="B80" s="36"/>
      <c r="C80" s="70">
        <v>1416789.2</v>
      </c>
      <c r="D80" s="9">
        <v>1982951.3</v>
      </c>
      <c r="E80" s="9">
        <v>2294417.6</v>
      </c>
      <c r="F80" s="9">
        <v>2517593.5</v>
      </c>
      <c r="G80" s="83">
        <v>4661755.3</v>
      </c>
      <c r="H80" s="83">
        <v>7139265.5</v>
      </c>
      <c r="I80" s="83">
        <v>8841679.3</v>
      </c>
      <c r="J80" s="83">
        <f>J78+J79</f>
        <v>10676628.500000002</v>
      </c>
      <c r="K80" s="83">
        <v>12884087.8</v>
      </c>
      <c r="L80" s="84">
        <v>16763703.5</v>
      </c>
      <c r="M80" s="84">
        <v>21197883.2</v>
      </c>
      <c r="N80" s="84">
        <v>26294288.7</v>
      </c>
      <c r="O80" s="84">
        <v>32678914.2</v>
      </c>
      <c r="P80" s="84">
        <v>40336972.5</v>
      </c>
      <c r="Q80" s="84">
        <v>37828074</v>
      </c>
      <c r="R80" s="84">
        <v>45133138</v>
      </c>
      <c r="S80" s="45">
        <v>58749566.9</v>
      </c>
      <c r="T80" s="45">
        <v>66509415.3</v>
      </c>
      <c r="U80" s="45">
        <v>70991383.89999999</v>
      </c>
      <c r="V80" s="45">
        <v>77128106.60000001</v>
      </c>
      <c r="W80" s="45">
        <v>81470764.6</v>
      </c>
      <c r="X80" s="45">
        <v>83855185.4</v>
      </c>
      <c r="Y80" s="45">
        <v>90011242.7</v>
      </c>
      <c r="Z80" s="45">
        <v>102773728.39999999</v>
      </c>
      <c r="AA80" s="45">
        <v>107552514.39999999</v>
      </c>
      <c r="AB80" s="76"/>
      <c r="AC80" s="76"/>
      <c r="AD80" s="76"/>
    </row>
    <row r="81" spans="1:30" ht="12.75">
      <c r="A81" s="51"/>
      <c r="B81" s="51"/>
      <c r="C81" s="126"/>
      <c r="D81" s="3"/>
      <c r="E81" s="128"/>
      <c r="F81" s="11"/>
      <c r="G81" s="57"/>
      <c r="H81" s="55"/>
      <c r="I81" s="141"/>
      <c r="J81" s="141"/>
      <c r="K81" s="141"/>
      <c r="L81" s="127"/>
      <c r="M81" s="127"/>
      <c r="N81" s="127"/>
      <c r="O81" s="127"/>
      <c r="P81" s="127"/>
      <c r="Q81" s="127"/>
      <c r="R81" s="127"/>
      <c r="S81" s="128"/>
      <c r="T81" s="128"/>
      <c r="U81" s="128"/>
      <c r="V81" s="128"/>
      <c r="W81" s="128"/>
      <c r="X81" s="128"/>
      <c r="Y81" s="128"/>
      <c r="Z81" s="128"/>
      <c r="AA81" s="128"/>
      <c r="AB81" s="76"/>
      <c r="AC81" s="76"/>
      <c r="AD81" s="76"/>
    </row>
    <row r="82" spans="1:30" ht="12.75" customHeight="1">
      <c r="A82" s="142"/>
      <c r="B82" s="106"/>
      <c r="C82" s="118" t="s">
        <v>53</v>
      </c>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36"/>
      <c r="AB82" s="76"/>
      <c r="AC82" s="76"/>
      <c r="AD82" s="76"/>
    </row>
    <row r="83" spans="1:30" ht="12.75">
      <c r="A83" s="51"/>
      <c r="B83" s="51"/>
      <c r="C83" s="126"/>
      <c r="D83" s="3"/>
      <c r="E83" s="128"/>
      <c r="F83" s="11"/>
      <c r="G83" s="57"/>
      <c r="H83" s="55"/>
      <c r="I83" s="141"/>
      <c r="J83" s="141"/>
      <c r="K83" s="141"/>
      <c r="L83" s="127"/>
      <c r="M83" s="127"/>
      <c r="N83" s="127"/>
      <c r="O83" s="127"/>
      <c r="P83" s="127"/>
      <c r="Q83" s="127"/>
      <c r="R83" s="127"/>
      <c r="S83" s="128"/>
      <c r="T83" s="128"/>
      <c r="U83" s="128"/>
      <c r="V83" s="128"/>
      <c r="W83" s="128"/>
      <c r="X83" s="128"/>
      <c r="Y83" s="128"/>
      <c r="Z83" s="128"/>
      <c r="AA83" s="128"/>
      <c r="AB83" s="76"/>
      <c r="AC83" s="76"/>
      <c r="AD83" s="76"/>
    </row>
    <row r="84" spans="1:30" ht="12.75">
      <c r="A84" s="51"/>
      <c r="B84" s="51"/>
      <c r="C84" s="117" t="s">
        <v>39</v>
      </c>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36"/>
      <c r="AB84" s="76"/>
      <c r="AC84" s="76"/>
      <c r="AD84" s="76"/>
    </row>
    <row r="85" spans="1:30" ht="12.75">
      <c r="A85" s="33" t="s">
        <v>60</v>
      </c>
      <c r="B85" s="22" t="s">
        <v>22</v>
      </c>
      <c r="C85" s="12">
        <v>1413403.1</v>
      </c>
      <c r="D85" s="12">
        <v>1979356.5</v>
      </c>
      <c r="E85" s="12">
        <v>2289972.3</v>
      </c>
      <c r="F85" s="12">
        <v>2511883</v>
      </c>
      <c r="G85" s="12">
        <v>4647394.3</v>
      </c>
      <c r="H85" s="12">
        <v>7118478.6</v>
      </c>
      <c r="I85" s="12">
        <v>8796012.9</v>
      </c>
      <c r="J85" s="12">
        <f>J79</f>
        <v>10612671.100000001</v>
      </c>
      <c r="K85" s="12">
        <v>12794802.2</v>
      </c>
      <c r="L85" s="77">
        <v>16639294.7</v>
      </c>
      <c r="M85" s="77">
        <v>21041153.1</v>
      </c>
      <c r="N85" s="77">
        <v>26079727.6</v>
      </c>
      <c r="O85" s="77">
        <v>32375566.4</v>
      </c>
      <c r="P85" s="77">
        <v>39995697.5</v>
      </c>
      <c r="Q85" s="77">
        <v>37457161.1</v>
      </c>
      <c r="R85" s="77">
        <v>44720781</v>
      </c>
      <c r="S85" s="10">
        <v>58182931.6</v>
      </c>
      <c r="T85" s="10">
        <v>65805612.3</v>
      </c>
      <c r="U85" s="10">
        <v>70141002.6</v>
      </c>
      <c r="V85" s="10">
        <v>76141646.7</v>
      </c>
      <c r="W85" s="10">
        <v>80515984.5</v>
      </c>
      <c r="X85" s="10">
        <v>82864800.9</v>
      </c>
      <c r="Y85" s="10">
        <v>88869576.3</v>
      </c>
      <c r="Z85" s="10">
        <v>101436139.8</v>
      </c>
      <c r="AA85" s="10">
        <v>105949806.8</v>
      </c>
      <c r="AB85" s="76"/>
      <c r="AC85" s="76"/>
      <c r="AD85" s="76"/>
    </row>
    <row r="86" spans="1:30" ht="12.75">
      <c r="A86" s="23" t="s">
        <v>35</v>
      </c>
      <c r="B86" s="16"/>
      <c r="C86" s="70">
        <v>1413403.1</v>
      </c>
      <c r="D86" s="9">
        <v>1979356.5</v>
      </c>
      <c r="E86" s="9">
        <v>2289972.3</v>
      </c>
      <c r="F86" s="9">
        <v>2511883</v>
      </c>
      <c r="G86" s="83">
        <v>4647394.3</v>
      </c>
      <c r="H86" s="83">
        <v>7118478.6</v>
      </c>
      <c r="I86" s="83">
        <v>8796012.9</v>
      </c>
      <c r="J86" s="83">
        <f>J85</f>
        <v>10612671.100000001</v>
      </c>
      <c r="K86" s="83">
        <v>12794802.2</v>
      </c>
      <c r="L86" s="84">
        <v>16639294.7</v>
      </c>
      <c r="M86" s="84">
        <v>21041153.1</v>
      </c>
      <c r="N86" s="84">
        <v>26079727.6</v>
      </c>
      <c r="O86" s="84">
        <v>32375566.4</v>
      </c>
      <c r="P86" s="84">
        <v>39995697.5</v>
      </c>
      <c r="Q86" s="84">
        <v>37457161.1</v>
      </c>
      <c r="R86" s="84">
        <v>44720781</v>
      </c>
      <c r="S86" s="45">
        <v>58182931.6</v>
      </c>
      <c r="T86" s="45">
        <v>65805612.3</v>
      </c>
      <c r="U86" s="45">
        <v>70141002.6</v>
      </c>
      <c r="V86" s="45">
        <v>76141646.7</v>
      </c>
      <c r="W86" s="45">
        <v>80515984.5</v>
      </c>
      <c r="X86" s="45">
        <v>82864800.9</v>
      </c>
      <c r="Y86" s="45">
        <v>88869576.3</v>
      </c>
      <c r="Z86" s="45">
        <v>101436139.8</v>
      </c>
      <c r="AA86" s="45">
        <v>105949806.8</v>
      </c>
      <c r="AB86" s="76"/>
      <c r="AC86" s="76"/>
      <c r="AD86" s="76"/>
    </row>
    <row r="87" spans="1:30" ht="12.75">
      <c r="A87" s="37"/>
      <c r="B87" s="148"/>
      <c r="C87" s="113" t="s">
        <v>76</v>
      </c>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36"/>
      <c r="AB87" s="76"/>
      <c r="AC87" s="76"/>
      <c r="AD87" s="76"/>
    </row>
    <row r="88" spans="1:30" ht="19.5">
      <c r="A88" s="28" t="s">
        <v>61</v>
      </c>
      <c r="B88" s="14" t="s">
        <v>7</v>
      </c>
      <c r="C88" s="10">
        <v>1016594.3</v>
      </c>
      <c r="D88" s="10">
        <v>1435869.8</v>
      </c>
      <c r="E88" s="10">
        <v>1776137.6</v>
      </c>
      <c r="F88" s="10">
        <v>2003790.1</v>
      </c>
      <c r="G88" s="10">
        <v>3285678.1</v>
      </c>
      <c r="H88" s="10">
        <v>4476850.9</v>
      </c>
      <c r="I88" s="10">
        <v>5886860.6</v>
      </c>
      <c r="J88" s="10">
        <v>7484115.5</v>
      </c>
      <c r="K88" s="10">
        <v>9058687.6</v>
      </c>
      <c r="L88" s="80">
        <v>11477849.6</v>
      </c>
      <c r="M88" s="80">
        <v>14438149.2</v>
      </c>
      <c r="N88" s="80">
        <v>17809740.7</v>
      </c>
      <c r="O88" s="80">
        <v>21968579.5</v>
      </c>
      <c r="P88" s="80">
        <v>27543511.4</v>
      </c>
      <c r="Q88" s="80">
        <v>29269625.1</v>
      </c>
      <c r="R88" s="80">
        <v>32514673.2</v>
      </c>
      <c r="S88" s="10">
        <v>40883862.9</v>
      </c>
      <c r="T88" s="10">
        <v>47273436.1</v>
      </c>
      <c r="U88" s="10">
        <v>52433659.7</v>
      </c>
      <c r="V88" s="10">
        <v>56735901.6</v>
      </c>
      <c r="W88" s="10">
        <v>58531125.9</v>
      </c>
      <c r="X88" s="10">
        <v>61398518.2</v>
      </c>
      <c r="Y88" s="10">
        <v>65289518.7</v>
      </c>
      <c r="Z88" s="10">
        <v>70147499.1</v>
      </c>
      <c r="AA88" s="10">
        <v>75578509.7</v>
      </c>
      <c r="AB88" s="76"/>
      <c r="AC88" s="76"/>
      <c r="AD88" s="76"/>
    </row>
    <row r="89" spans="1:30" ht="12.75">
      <c r="A89" s="38" t="s">
        <v>47</v>
      </c>
      <c r="B89" s="14"/>
      <c r="C89" s="128"/>
      <c r="D89" s="128"/>
      <c r="E89" s="128"/>
      <c r="F89" s="128"/>
      <c r="G89" s="66"/>
      <c r="H89" s="66"/>
      <c r="I89" s="66"/>
      <c r="J89" s="66"/>
      <c r="K89" s="66"/>
      <c r="L89" s="149"/>
      <c r="M89" s="149"/>
      <c r="N89" s="149"/>
      <c r="O89" s="149"/>
      <c r="P89" s="149"/>
      <c r="Q89" s="149"/>
      <c r="R89" s="149"/>
      <c r="S89" s="150"/>
      <c r="T89" s="150"/>
      <c r="U89" s="150"/>
      <c r="V89" s="150"/>
      <c r="W89" s="150"/>
      <c r="X89" s="150"/>
      <c r="Y89" s="151"/>
      <c r="Z89" s="151"/>
      <c r="AA89" s="136"/>
      <c r="AB89" s="76"/>
      <c r="AC89" s="76"/>
      <c r="AD89" s="76"/>
    </row>
    <row r="90" spans="1:30" ht="12.75">
      <c r="A90" s="39" t="s">
        <v>62</v>
      </c>
      <c r="B90" s="14"/>
      <c r="C90" s="10">
        <v>719793.5</v>
      </c>
      <c r="D90" s="10">
        <v>1007827</v>
      </c>
      <c r="E90" s="10">
        <v>1235213.7</v>
      </c>
      <c r="F90" s="10">
        <v>1462284</v>
      </c>
      <c r="G90" s="10">
        <v>2526167.9</v>
      </c>
      <c r="H90" s="10">
        <v>3295237.3</v>
      </c>
      <c r="I90" s="10">
        <v>4318121.1</v>
      </c>
      <c r="J90" s="10">
        <v>5409157.7</v>
      </c>
      <c r="K90" s="10">
        <v>6537401.5</v>
      </c>
      <c r="L90" s="80">
        <v>8438484.1</v>
      </c>
      <c r="M90" s="80">
        <v>10652857.8</v>
      </c>
      <c r="N90" s="80">
        <v>12974743.4</v>
      </c>
      <c r="O90" s="80">
        <v>16031739.8</v>
      </c>
      <c r="P90" s="80">
        <v>19966954.7</v>
      </c>
      <c r="Q90" s="80">
        <v>20985936.1</v>
      </c>
      <c r="R90" s="80">
        <v>23617623.3</v>
      </c>
      <c r="S90" s="10">
        <v>30062605.9</v>
      </c>
      <c r="T90" s="10">
        <v>34788524.4</v>
      </c>
      <c r="U90" s="10">
        <v>38544309.6</v>
      </c>
      <c r="V90" s="10">
        <v>42198664.3</v>
      </c>
      <c r="W90" s="10">
        <v>43456179.5</v>
      </c>
      <c r="X90" s="10">
        <v>45244514.6</v>
      </c>
      <c r="Y90" s="10">
        <v>48178030.2</v>
      </c>
      <c r="Z90" s="10">
        <v>51362985.1</v>
      </c>
      <c r="AA90" s="10">
        <v>55020329.5</v>
      </c>
      <c r="AB90" s="76"/>
      <c r="AC90" s="76"/>
      <c r="AD90" s="76"/>
    </row>
    <row r="91" spans="1:30" ht="12.75">
      <c r="A91" s="110" t="s">
        <v>83</v>
      </c>
      <c r="B91" s="40" t="s">
        <v>23</v>
      </c>
      <c r="C91" s="10">
        <v>272501.5</v>
      </c>
      <c r="D91" s="10">
        <v>391381.3</v>
      </c>
      <c r="E91" s="10">
        <v>493573.5</v>
      </c>
      <c r="F91" s="10">
        <v>492620.6</v>
      </c>
      <c r="G91" s="10">
        <v>703209.1</v>
      </c>
      <c r="H91" s="10">
        <v>1102497.1</v>
      </c>
      <c r="I91" s="10">
        <v>1469957.6</v>
      </c>
      <c r="J91" s="10">
        <v>1942441.8</v>
      </c>
      <c r="K91" s="10">
        <v>2366368.7</v>
      </c>
      <c r="L91" s="80">
        <v>2889814.5</v>
      </c>
      <c r="M91" s="80">
        <v>3645918.5</v>
      </c>
      <c r="N91" s="80">
        <v>4680409.7</v>
      </c>
      <c r="O91" s="80">
        <v>5750964.1</v>
      </c>
      <c r="P91" s="80">
        <v>7359844.2</v>
      </c>
      <c r="Q91" s="80">
        <v>8066692.6</v>
      </c>
      <c r="R91" s="80">
        <v>8671323.7</v>
      </c>
      <c r="S91" s="10">
        <v>10595420.8</v>
      </c>
      <c r="T91" s="10">
        <v>12236319.4</v>
      </c>
      <c r="U91" s="10">
        <v>13630354.2</v>
      </c>
      <c r="V91" s="10">
        <v>14247046</v>
      </c>
      <c r="W91" s="10">
        <v>14760859.4</v>
      </c>
      <c r="X91" s="10">
        <v>15809774.2</v>
      </c>
      <c r="Y91" s="10">
        <v>16730910</v>
      </c>
      <c r="Z91" s="10">
        <v>18394164.8</v>
      </c>
      <c r="AA91" s="10">
        <v>20141720.4</v>
      </c>
      <c r="AB91" s="76"/>
      <c r="AC91" s="76"/>
      <c r="AD91" s="76"/>
    </row>
    <row r="92" spans="1:30" ht="17.25" customHeight="1">
      <c r="A92" s="39" t="s">
        <v>84</v>
      </c>
      <c r="B92" s="14"/>
      <c r="C92" s="10">
        <v>24299.3</v>
      </c>
      <c r="D92" s="10">
        <v>36661.5</v>
      </c>
      <c r="E92" s="10">
        <v>47350.4</v>
      </c>
      <c r="F92" s="10">
        <v>48885.5</v>
      </c>
      <c r="G92" s="10">
        <v>56301.1</v>
      </c>
      <c r="H92" s="10">
        <v>79116.5</v>
      </c>
      <c r="I92" s="10">
        <v>98781.9</v>
      </c>
      <c r="J92" s="10">
        <v>132516</v>
      </c>
      <c r="K92" s="10">
        <v>154917.4</v>
      </c>
      <c r="L92" s="80">
        <v>149551</v>
      </c>
      <c r="M92" s="80">
        <v>139372.9</v>
      </c>
      <c r="N92" s="80">
        <v>154587.6</v>
      </c>
      <c r="O92" s="80">
        <v>185875.6</v>
      </c>
      <c r="P92" s="80">
        <v>216712.5</v>
      </c>
      <c r="Q92" s="80">
        <v>216996.4</v>
      </c>
      <c r="R92" s="80">
        <v>225726.2</v>
      </c>
      <c r="S92" s="10">
        <v>225836.2</v>
      </c>
      <c r="T92" s="10">
        <v>248592.3</v>
      </c>
      <c r="U92" s="10">
        <v>258995.9</v>
      </c>
      <c r="V92" s="10">
        <v>290191.3</v>
      </c>
      <c r="W92" s="10">
        <v>314087</v>
      </c>
      <c r="X92" s="10">
        <v>344229.4</v>
      </c>
      <c r="Y92" s="10">
        <v>380578.5</v>
      </c>
      <c r="Z92" s="10">
        <v>390349.2</v>
      </c>
      <c r="AA92" s="10">
        <v>416459.8</v>
      </c>
      <c r="AB92" s="76"/>
      <c r="AC92" s="76"/>
      <c r="AD92" s="76"/>
    </row>
    <row r="93" spans="1:30" ht="18.75" customHeight="1">
      <c r="A93" s="33" t="s">
        <v>63</v>
      </c>
      <c r="B93" s="22" t="s">
        <v>24</v>
      </c>
      <c r="C93" s="10">
        <v>396808.8</v>
      </c>
      <c r="D93" s="10">
        <v>543486.7</v>
      </c>
      <c r="E93" s="10">
        <v>513834.7</v>
      </c>
      <c r="F93" s="10">
        <v>508092.9</v>
      </c>
      <c r="G93" s="10">
        <v>1361716.2</v>
      </c>
      <c r="H93" s="10">
        <v>2641627.7</v>
      </c>
      <c r="I93" s="10">
        <v>2909152.3</v>
      </c>
      <c r="J93" s="10">
        <f>J85-J88</f>
        <v>3128555.6000000015</v>
      </c>
      <c r="K93" s="10">
        <v>3736114.6</v>
      </c>
      <c r="L93" s="80">
        <v>5161445.1</v>
      </c>
      <c r="M93" s="80">
        <v>6603003.9</v>
      </c>
      <c r="N93" s="80">
        <v>8269986.9</v>
      </c>
      <c r="O93" s="80">
        <v>10406986.9</v>
      </c>
      <c r="P93" s="80">
        <v>12452186.1</v>
      </c>
      <c r="Q93" s="80">
        <v>8187536</v>
      </c>
      <c r="R93" s="80">
        <v>12206107.8</v>
      </c>
      <c r="S93" s="10">
        <v>17299068.7</v>
      </c>
      <c r="T93" s="10">
        <v>18532176.2</v>
      </c>
      <c r="U93" s="10">
        <v>17707342.9</v>
      </c>
      <c r="V93" s="10">
        <v>19405745.1</v>
      </c>
      <c r="W93" s="10">
        <v>21984858.6</v>
      </c>
      <c r="X93" s="10">
        <v>21466282.7</v>
      </c>
      <c r="Y93" s="10">
        <v>23580057.6</v>
      </c>
      <c r="Z93" s="10">
        <v>31288640.7</v>
      </c>
      <c r="AA93" s="10">
        <v>30371297.1</v>
      </c>
      <c r="AB93" s="76"/>
      <c r="AC93" s="76"/>
      <c r="AD93" s="76"/>
    </row>
    <row r="94" spans="1:30" ht="12.75">
      <c r="A94" s="34" t="s">
        <v>35</v>
      </c>
      <c r="B94" s="41"/>
      <c r="C94" s="70">
        <v>1413403.1</v>
      </c>
      <c r="D94" s="9">
        <v>1979356.5</v>
      </c>
      <c r="E94" s="9">
        <v>2289972.3</v>
      </c>
      <c r="F94" s="9">
        <v>2511883</v>
      </c>
      <c r="G94" s="83">
        <v>4647394.3</v>
      </c>
      <c r="H94" s="83">
        <v>7118478.6</v>
      </c>
      <c r="I94" s="83">
        <v>8796012.9</v>
      </c>
      <c r="J94" s="83">
        <f>J88+J93</f>
        <v>10612671.100000001</v>
      </c>
      <c r="K94" s="83">
        <v>12794802.2</v>
      </c>
      <c r="L94" s="84">
        <v>16639294.7</v>
      </c>
      <c r="M94" s="84">
        <v>21041153.1</v>
      </c>
      <c r="N94" s="84">
        <v>26079727.6</v>
      </c>
      <c r="O94" s="84">
        <v>32375566.4</v>
      </c>
      <c r="P94" s="84">
        <v>39995697.5</v>
      </c>
      <c r="Q94" s="84">
        <v>37457161.1</v>
      </c>
      <c r="R94" s="84">
        <v>44720781</v>
      </c>
      <c r="S94" s="45">
        <v>58182931.599999994</v>
      </c>
      <c r="T94" s="45">
        <v>65805612.3</v>
      </c>
      <c r="U94" s="45">
        <v>70141002.6</v>
      </c>
      <c r="V94" s="45">
        <v>76141646.7</v>
      </c>
      <c r="W94" s="45">
        <v>80515984.5</v>
      </c>
      <c r="X94" s="45">
        <v>82864800.9</v>
      </c>
      <c r="Y94" s="45">
        <v>88869576.30000001</v>
      </c>
      <c r="Z94" s="45">
        <v>101436139.8</v>
      </c>
      <c r="AA94" s="45">
        <v>105949806.80000001</v>
      </c>
      <c r="AB94" s="76"/>
      <c r="AC94" s="76"/>
      <c r="AD94" s="76"/>
    </row>
    <row r="95" spans="1:30" ht="12.75">
      <c r="A95" s="53"/>
      <c r="B95" s="53"/>
      <c r="C95" s="126"/>
      <c r="D95" s="3"/>
      <c r="E95" s="128"/>
      <c r="F95" s="11"/>
      <c r="G95" s="57"/>
      <c r="H95" s="55"/>
      <c r="I95" s="141"/>
      <c r="J95" s="141"/>
      <c r="K95" s="141"/>
      <c r="L95" s="127"/>
      <c r="M95" s="127"/>
      <c r="N95" s="127"/>
      <c r="O95" s="127"/>
      <c r="P95" s="127"/>
      <c r="Q95" s="127"/>
      <c r="R95" s="127"/>
      <c r="S95" s="128"/>
      <c r="T95" s="128"/>
      <c r="U95" s="128"/>
      <c r="V95" s="128"/>
      <c r="W95" s="128"/>
      <c r="X95" s="128"/>
      <c r="Y95" s="128"/>
      <c r="Z95" s="128"/>
      <c r="AA95" s="128"/>
      <c r="AB95" s="76"/>
      <c r="AC95" s="76"/>
      <c r="AD95" s="76"/>
    </row>
    <row r="96" spans="1:30" ht="12.75">
      <c r="A96" s="142"/>
      <c r="B96" s="107"/>
      <c r="C96" s="115" t="s">
        <v>52</v>
      </c>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36"/>
      <c r="AB96" s="76"/>
      <c r="AC96" s="76"/>
      <c r="AD96" s="76"/>
    </row>
    <row r="97" spans="1:30" ht="12.75">
      <c r="A97" s="46"/>
      <c r="B97" s="46"/>
      <c r="C97" s="126"/>
      <c r="D97" s="3"/>
      <c r="E97" s="128"/>
      <c r="F97" s="11"/>
      <c r="G97" s="57"/>
      <c r="H97" s="55"/>
      <c r="I97" s="141"/>
      <c r="J97" s="141"/>
      <c r="K97" s="141"/>
      <c r="L97" s="127"/>
      <c r="M97" s="127"/>
      <c r="N97" s="127"/>
      <c r="O97" s="127"/>
      <c r="P97" s="127"/>
      <c r="Q97" s="127"/>
      <c r="R97" s="127"/>
      <c r="S97" s="128"/>
      <c r="T97" s="128"/>
      <c r="U97" s="128"/>
      <c r="V97" s="128"/>
      <c r="W97" s="128"/>
      <c r="X97" s="128"/>
      <c r="Y97" s="128"/>
      <c r="Z97" s="128"/>
      <c r="AA97" s="128"/>
      <c r="AB97" s="76"/>
      <c r="AC97" s="76"/>
      <c r="AD97" s="76"/>
    </row>
    <row r="98" spans="1:30" ht="12.75">
      <c r="A98" s="51"/>
      <c r="B98" s="51"/>
      <c r="C98" s="116" t="s">
        <v>39</v>
      </c>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36"/>
      <c r="AB98" s="76"/>
      <c r="AC98" s="76"/>
      <c r="AD98" s="76"/>
    </row>
    <row r="99" spans="1:30" ht="12.75">
      <c r="A99" s="28" t="s">
        <v>63</v>
      </c>
      <c r="B99" s="14" t="s">
        <v>24</v>
      </c>
      <c r="C99" s="12">
        <v>396808.8</v>
      </c>
      <c r="D99" s="12">
        <v>543486.7</v>
      </c>
      <c r="E99" s="12">
        <v>513834.7</v>
      </c>
      <c r="F99" s="12">
        <v>508092.9</v>
      </c>
      <c r="G99" s="12">
        <v>1361716.2</v>
      </c>
      <c r="H99" s="12">
        <v>2641627.7</v>
      </c>
      <c r="I99" s="12">
        <v>2909152.3</v>
      </c>
      <c r="J99" s="12">
        <f>J93</f>
        <v>3128555.6000000015</v>
      </c>
      <c r="K99" s="12">
        <v>3736114.6</v>
      </c>
      <c r="L99" s="77">
        <v>5161445.1</v>
      </c>
      <c r="M99" s="77">
        <v>6603003.9</v>
      </c>
      <c r="N99" s="77">
        <v>8269986.9</v>
      </c>
      <c r="O99" s="77">
        <v>10406986.9</v>
      </c>
      <c r="P99" s="77">
        <v>12452186.1</v>
      </c>
      <c r="Q99" s="77">
        <v>8187536</v>
      </c>
      <c r="R99" s="77">
        <v>12206107.8</v>
      </c>
      <c r="S99" s="12">
        <v>17299068.7</v>
      </c>
      <c r="T99" s="12">
        <v>18532176.2</v>
      </c>
      <c r="U99" s="12">
        <v>17707342.9</v>
      </c>
      <c r="V99" s="12">
        <v>19405745.1</v>
      </c>
      <c r="W99" s="12">
        <v>21984858.6</v>
      </c>
      <c r="X99" s="12">
        <v>21466282.7</v>
      </c>
      <c r="Y99" s="12">
        <v>23580057.6</v>
      </c>
      <c r="Z99" s="12">
        <v>31288640.7</v>
      </c>
      <c r="AA99" s="12">
        <v>30371297.1</v>
      </c>
      <c r="AB99" s="76"/>
      <c r="AC99" s="76"/>
      <c r="AD99" s="76"/>
    </row>
    <row r="100" spans="1:30" ht="19.5">
      <c r="A100" s="28" t="s">
        <v>67</v>
      </c>
      <c r="B100" s="14" t="s">
        <v>25</v>
      </c>
      <c r="C100" s="10">
        <v>6368.9</v>
      </c>
      <c r="D100" s="10">
        <v>9429.9</v>
      </c>
      <c r="E100" s="10">
        <v>6919.4</v>
      </c>
      <c r="F100" s="10">
        <v>8844.8</v>
      </c>
      <c r="G100" s="10">
        <v>11911.3</v>
      </c>
      <c r="H100" s="10">
        <v>318706</v>
      </c>
      <c r="I100" s="10">
        <v>58174.3</v>
      </c>
      <c r="J100" s="10">
        <v>230447</v>
      </c>
      <c r="K100" s="10">
        <v>14827.7</v>
      </c>
      <c r="L100" s="80">
        <v>20448.6</v>
      </c>
      <c r="M100" s="80">
        <v>12256.3</v>
      </c>
      <c r="N100" s="80">
        <v>19982.9</v>
      </c>
      <c r="O100" s="80">
        <v>22262.3</v>
      </c>
      <c r="P100" s="80">
        <v>25424.5</v>
      </c>
      <c r="Q100" s="80">
        <v>35000.4</v>
      </c>
      <c r="R100" s="80">
        <v>19977.5</v>
      </c>
      <c r="S100" s="12">
        <v>4878.8</v>
      </c>
      <c r="T100" s="12">
        <v>11237</v>
      </c>
      <c r="U100" s="12">
        <v>12378.9</v>
      </c>
      <c r="V100" s="12">
        <v>16942.4</v>
      </c>
      <c r="W100" s="12">
        <v>18501.4</v>
      </c>
      <c r="X100" s="12">
        <v>65467.8</v>
      </c>
      <c r="Y100" s="12">
        <v>28698.6</v>
      </c>
      <c r="Z100" s="12">
        <v>14577.1</v>
      </c>
      <c r="AA100" s="12">
        <v>15018.7</v>
      </c>
      <c r="AB100" s="76"/>
      <c r="AC100" s="76"/>
      <c r="AD100" s="76"/>
    </row>
    <row r="101" spans="1:30" ht="19.5">
      <c r="A101" s="28" t="s">
        <v>85</v>
      </c>
      <c r="B101" s="14" t="s">
        <v>25</v>
      </c>
      <c r="C101" s="10">
        <v>10131.9</v>
      </c>
      <c r="D101" s="10">
        <v>12029.9</v>
      </c>
      <c r="E101" s="10">
        <v>11499.5</v>
      </c>
      <c r="F101" s="10">
        <v>14173.6</v>
      </c>
      <c r="G101" s="10">
        <v>22781.9</v>
      </c>
      <c r="H101" s="10">
        <v>18609.5</v>
      </c>
      <c r="I101" s="10">
        <v>331923.6</v>
      </c>
      <c r="J101" s="10">
        <v>622334.6</v>
      </c>
      <c r="K101" s="10">
        <v>44811.9</v>
      </c>
      <c r="L101" s="80">
        <v>66118.2</v>
      </c>
      <c r="M101" s="80">
        <v>377258</v>
      </c>
      <c r="N101" s="80">
        <v>17565.6</v>
      </c>
      <c r="O101" s="80">
        <v>283939.2</v>
      </c>
      <c r="P101" s="80">
        <v>18064.1</v>
      </c>
      <c r="Q101" s="80">
        <v>411801</v>
      </c>
      <c r="R101" s="80">
        <v>24449.7</v>
      </c>
      <c r="S101" s="12">
        <v>9069.5</v>
      </c>
      <c r="T101" s="12">
        <v>157015.6</v>
      </c>
      <c r="U101" s="12">
        <v>20579.3</v>
      </c>
      <c r="V101" s="12">
        <v>1868686.4</v>
      </c>
      <c r="W101" s="12">
        <v>33892.6</v>
      </c>
      <c r="X101" s="12">
        <v>116572.2</v>
      </c>
      <c r="Y101" s="12">
        <v>37444.9</v>
      </c>
      <c r="Z101" s="12">
        <v>80392.3</v>
      </c>
      <c r="AA101" s="12">
        <v>52829.9</v>
      </c>
      <c r="AB101" s="76"/>
      <c r="AC101" s="76"/>
      <c r="AD101" s="76"/>
    </row>
    <row r="102" spans="1:30" s="68" customFormat="1" ht="12.75">
      <c r="A102" s="23" t="s">
        <v>35</v>
      </c>
      <c r="B102" s="16"/>
      <c r="C102" s="70">
        <v>393045.8</v>
      </c>
      <c r="D102" s="9">
        <v>540886.7</v>
      </c>
      <c r="E102" s="9">
        <v>509254.6</v>
      </c>
      <c r="F102" s="9">
        <v>502764.1</v>
      </c>
      <c r="G102" s="9">
        <v>1350845.6</v>
      </c>
      <c r="H102" s="9">
        <v>2941724.2</v>
      </c>
      <c r="I102" s="9">
        <v>2635403</v>
      </c>
      <c r="J102" s="9">
        <f>J99+J100-J101</f>
        <v>2736668.0000000014</v>
      </c>
      <c r="K102" s="9">
        <v>3706130.4</v>
      </c>
      <c r="L102" s="82">
        <v>5115775.5</v>
      </c>
      <c r="M102" s="82">
        <v>6238002.2</v>
      </c>
      <c r="N102" s="82">
        <v>8272404.2</v>
      </c>
      <c r="O102" s="82">
        <v>10145310</v>
      </c>
      <c r="P102" s="82">
        <v>12459546.5</v>
      </c>
      <c r="Q102" s="82">
        <v>7810735.4</v>
      </c>
      <c r="R102" s="82">
        <v>12201635.6</v>
      </c>
      <c r="S102" s="45">
        <v>17294878</v>
      </c>
      <c r="T102" s="45">
        <v>18386397.599999998</v>
      </c>
      <c r="U102" s="45">
        <v>17699142.499999996</v>
      </c>
      <c r="V102" s="45">
        <v>17554001.1</v>
      </c>
      <c r="W102" s="45">
        <v>21969467.4</v>
      </c>
      <c r="X102" s="45">
        <v>21415178.3</v>
      </c>
      <c r="Y102" s="45">
        <v>23571311.300000004</v>
      </c>
      <c r="Z102" s="45">
        <v>31222825.5</v>
      </c>
      <c r="AA102" s="45">
        <v>30333485.900000002</v>
      </c>
      <c r="AB102" s="76"/>
      <c r="AC102" s="76"/>
      <c r="AD102" s="76"/>
    </row>
    <row r="103" spans="1:30" ht="12.75">
      <c r="A103" s="17"/>
      <c r="B103" s="148"/>
      <c r="C103" s="113" t="s">
        <v>76</v>
      </c>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36"/>
      <c r="AB103" s="76"/>
      <c r="AC103" s="76"/>
      <c r="AD103" s="76"/>
    </row>
    <row r="104" spans="1:30" ht="18">
      <c r="A104" s="28" t="s">
        <v>64</v>
      </c>
      <c r="B104" s="26" t="s">
        <v>26</v>
      </c>
      <c r="C104" s="10">
        <v>301117.4</v>
      </c>
      <c r="D104" s="10">
        <v>401613.9</v>
      </c>
      <c r="E104" s="10">
        <v>428522.1</v>
      </c>
      <c r="F104" s="10">
        <v>424656.5</v>
      </c>
      <c r="G104" s="10">
        <v>693958.5</v>
      </c>
      <c r="H104" s="10">
        <v>1232043.1</v>
      </c>
      <c r="I104" s="10">
        <v>1689315</v>
      </c>
      <c r="J104" s="10">
        <v>1939314.4</v>
      </c>
      <c r="K104" s="10">
        <v>2432252</v>
      </c>
      <c r="L104" s="80">
        <v>3130523.6</v>
      </c>
      <c r="M104" s="80">
        <v>3836895.9</v>
      </c>
      <c r="N104" s="80">
        <v>4980573.3</v>
      </c>
      <c r="O104" s="80">
        <v>6980359.1</v>
      </c>
      <c r="P104" s="80">
        <v>9200768.9</v>
      </c>
      <c r="Q104" s="80">
        <v>8535671.5</v>
      </c>
      <c r="R104" s="80">
        <v>10014340.1</v>
      </c>
      <c r="S104" s="10">
        <v>12817253.5</v>
      </c>
      <c r="T104" s="10">
        <v>14683886.2</v>
      </c>
      <c r="U104" s="10">
        <v>16013227</v>
      </c>
      <c r="V104" s="10">
        <v>16926030.2</v>
      </c>
      <c r="W104" s="10">
        <v>17125612.2</v>
      </c>
      <c r="X104" s="10">
        <v>18733924</v>
      </c>
      <c r="Y104" s="10">
        <v>20189066.4</v>
      </c>
      <c r="Z104" s="10">
        <v>21293421.5</v>
      </c>
      <c r="AA104" s="10">
        <v>23114448.7</v>
      </c>
      <c r="AB104" s="76"/>
      <c r="AC104" s="76"/>
      <c r="AD104" s="76"/>
    </row>
    <row r="105" spans="1:30" ht="12.75">
      <c r="A105" s="146" t="s">
        <v>71</v>
      </c>
      <c r="B105" s="14" t="s">
        <v>27</v>
      </c>
      <c r="C105" s="10">
        <v>62244.6</v>
      </c>
      <c r="D105" s="10">
        <v>73642.5</v>
      </c>
      <c r="E105" s="10">
        <v>86279.2</v>
      </c>
      <c r="F105" s="10">
        <v>-31174.3</v>
      </c>
      <c r="G105" s="10">
        <v>21361</v>
      </c>
      <c r="H105" s="10">
        <v>133690.7</v>
      </c>
      <c r="I105" s="10">
        <v>273795.4</v>
      </c>
      <c r="J105" s="10">
        <v>229999.3</v>
      </c>
      <c r="K105" s="10">
        <v>322796.5</v>
      </c>
      <c r="L105" s="80">
        <v>428427.8</v>
      </c>
      <c r="M105" s="80">
        <v>501834.6</v>
      </c>
      <c r="N105" s="80">
        <v>718154</v>
      </c>
      <c r="O105" s="80">
        <v>1053739.1</v>
      </c>
      <c r="P105" s="80">
        <v>1325347.2</v>
      </c>
      <c r="Q105" s="80">
        <v>-1190915</v>
      </c>
      <c r="R105" s="80">
        <v>458289.9</v>
      </c>
      <c r="S105" s="10">
        <v>1766814</v>
      </c>
      <c r="T105" s="10">
        <v>2038012.4</v>
      </c>
      <c r="U105" s="10">
        <v>971798.9</v>
      </c>
      <c r="V105" s="10">
        <v>769455.1</v>
      </c>
      <c r="W105" s="10">
        <v>1277161.2</v>
      </c>
      <c r="X105" s="10">
        <v>1039475.8</v>
      </c>
      <c r="Y105" s="10">
        <v>1492114.1</v>
      </c>
      <c r="Z105" s="10">
        <v>1702780.7</v>
      </c>
      <c r="AA105" s="10">
        <v>2313197.7</v>
      </c>
      <c r="AB105" s="76"/>
      <c r="AC105" s="76"/>
      <c r="AD105" s="76"/>
    </row>
    <row r="106" spans="1:30" ht="19.5">
      <c r="A106" s="146" t="s">
        <v>72</v>
      </c>
      <c r="B106" s="31" t="s">
        <v>30</v>
      </c>
      <c r="C106" s="10"/>
      <c r="D106" s="10"/>
      <c r="E106" s="10"/>
      <c r="F106" s="10"/>
      <c r="G106" s="10"/>
      <c r="H106" s="10"/>
      <c r="I106" s="10"/>
      <c r="J106" s="10"/>
      <c r="K106" s="10"/>
      <c r="L106" s="80"/>
      <c r="M106" s="80"/>
      <c r="N106" s="80"/>
      <c r="O106" s="80"/>
      <c r="P106" s="80">
        <v>5773.8</v>
      </c>
      <c r="Q106" s="80">
        <v>7232.4</v>
      </c>
      <c r="R106" s="80">
        <v>0</v>
      </c>
      <c r="S106" s="10">
        <v>-1195.2</v>
      </c>
      <c r="T106" s="10">
        <v>12549.9</v>
      </c>
      <c r="U106" s="10">
        <v>4606.3</v>
      </c>
      <c r="V106" s="10">
        <v>10304.9</v>
      </c>
      <c r="W106" s="10">
        <v>2841.4</v>
      </c>
      <c r="X106" s="10">
        <v>934.4</v>
      </c>
      <c r="Y106" s="10">
        <v>2270.5</v>
      </c>
      <c r="Z106" s="10">
        <v>4316.8</v>
      </c>
      <c r="AA106" s="10">
        <v>6505.6</v>
      </c>
      <c r="AB106" s="76"/>
      <c r="AC106" s="76"/>
      <c r="AD106" s="76"/>
    </row>
    <row r="107" spans="1:30" ht="12.75">
      <c r="A107" s="91" t="s">
        <v>38</v>
      </c>
      <c r="B107" s="14"/>
      <c r="C107" s="10">
        <v>0</v>
      </c>
      <c r="D107" s="10">
        <v>11929.8</v>
      </c>
      <c r="E107" s="10">
        <v>0</v>
      </c>
      <c r="F107" s="10">
        <v>56941.1</v>
      </c>
      <c r="G107" s="10">
        <v>0</v>
      </c>
      <c r="H107" s="10">
        <v>0</v>
      </c>
      <c r="I107" s="10">
        <v>-40022.6</v>
      </c>
      <c r="J107" s="10">
        <f>'[1]под мартовскую оценку (2019)'!$J$105</f>
        <v>9615.4</v>
      </c>
      <c r="K107" s="10">
        <v>-107462.4</v>
      </c>
      <c r="L107" s="10">
        <v>-96143.5</v>
      </c>
      <c r="M107" s="10">
        <v>-126095.3</v>
      </c>
      <c r="N107" s="10">
        <v>-17179.4</v>
      </c>
      <c r="O107" s="10">
        <v>378284.2</v>
      </c>
      <c r="P107" s="10">
        <v>-605345.6</v>
      </c>
      <c r="Q107" s="10">
        <v>-694862.1</v>
      </c>
      <c r="R107" s="10">
        <v>-418458.9</v>
      </c>
      <c r="S107" s="10">
        <v>-208364.9</v>
      </c>
      <c r="T107" s="10">
        <v>-429785.8</v>
      </c>
      <c r="U107" s="10">
        <v>-376733.9</v>
      </c>
      <c r="V107" s="10">
        <v>-475745.9</v>
      </c>
      <c r="W107" s="10">
        <v>-532947.5</v>
      </c>
      <c r="X107" s="10">
        <v>0</v>
      </c>
      <c r="Y107" s="10">
        <v>0</v>
      </c>
      <c r="Z107" s="10">
        <v>1127100</v>
      </c>
      <c r="AA107" s="10">
        <v>729228.9</v>
      </c>
      <c r="AB107" s="76"/>
      <c r="AC107" s="76"/>
      <c r="AD107" s="76"/>
    </row>
    <row r="108" spans="1:30" ht="12.75">
      <c r="A108" s="28" t="s">
        <v>65</v>
      </c>
      <c r="B108" s="31" t="s">
        <v>28</v>
      </c>
      <c r="C108" s="10">
        <v>29683.8</v>
      </c>
      <c r="D108" s="10">
        <v>53700.5</v>
      </c>
      <c r="E108" s="10">
        <v>-5546.7</v>
      </c>
      <c r="F108" s="10">
        <v>52340.8</v>
      </c>
      <c r="G108" s="10">
        <v>635526.1</v>
      </c>
      <c r="H108" s="10">
        <v>1575990.4</v>
      </c>
      <c r="I108" s="10">
        <v>712315.2</v>
      </c>
      <c r="J108" s="10">
        <f>J102-J104-J105-J107</f>
        <v>557738.9000000014</v>
      </c>
      <c r="K108" s="10">
        <v>1058544.3</v>
      </c>
      <c r="L108" s="10">
        <v>1652967.6</v>
      </c>
      <c r="M108" s="10">
        <v>2025367</v>
      </c>
      <c r="N108" s="10">
        <v>2590856.3</v>
      </c>
      <c r="O108" s="10">
        <v>1732927.6</v>
      </c>
      <c r="P108" s="10">
        <v>2533002.2</v>
      </c>
      <c r="Q108" s="10">
        <v>1153608.6</v>
      </c>
      <c r="R108" s="10">
        <v>2147464.5</v>
      </c>
      <c r="S108" s="10">
        <v>2920370.6</v>
      </c>
      <c r="T108" s="10">
        <v>2081734.9</v>
      </c>
      <c r="U108" s="10">
        <v>1086244.2</v>
      </c>
      <c r="V108" s="10">
        <v>323956.8</v>
      </c>
      <c r="W108" s="10">
        <v>4096800.1</v>
      </c>
      <c r="X108" s="10">
        <v>1640844.1</v>
      </c>
      <c r="Y108" s="10">
        <v>1887860.3</v>
      </c>
      <c r="Z108" s="10">
        <v>7095206.5</v>
      </c>
      <c r="AA108" s="10">
        <v>4170105</v>
      </c>
      <c r="AB108" s="76"/>
      <c r="AC108" s="76"/>
      <c r="AD108" s="76"/>
    </row>
    <row r="109" spans="1:30" ht="12.75">
      <c r="A109" s="23" t="s">
        <v>35</v>
      </c>
      <c r="B109" s="23"/>
      <c r="C109" s="9">
        <v>393045.8</v>
      </c>
      <c r="D109" s="9">
        <v>540886.7</v>
      </c>
      <c r="E109" s="9">
        <v>509254.6</v>
      </c>
      <c r="F109" s="9">
        <v>502764.1</v>
      </c>
      <c r="G109" s="45">
        <v>1350845.6</v>
      </c>
      <c r="H109" s="45">
        <v>2941724.2</v>
      </c>
      <c r="I109" s="45">
        <v>2635403</v>
      </c>
      <c r="J109" s="45">
        <f>J104+J105+J107+J108</f>
        <v>2736668.000000001</v>
      </c>
      <c r="K109" s="45">
        <v>3706130.4</v>
      </c>
      <c r="L109" s="45">
        <v>5115775.5</v>
      </c>
      <c r="M109" s="45">
        <v>6238002.2</v>
      </c>
      <c r="N109" s="45">
        <v>8272404.2</v>
      </c>
      <c r="O109" s="45">
        <v>10145310</v>
      </c>
      <c r="P109" s="45">
        <v>12459546.5</v>
      </c>
      <c r="Q109" s="45">
        <v>7810735.4</v>
      </c>
      <c r="R109" s="45">
        <v>12201635.6</v>
      </c>
      <c r="S109" s="9">
        <v>17294878</v>
      </c>
      <c r="T109" s="9">
        <v>18386397.599999998</v>
      </c>
      <c r="U109" s="9">
        <v>17699142.5</v>
      </c>
      <c r="V109" s="9">
        <v>17554001.1</v>
      </c>
      <c r="W109" s="9">
        <v>21969467.4</v>
      </c>
      <c r="X109" s="9">
        <v>21415178.3</v>
      </c>
      <c r="Y109" s="9">
        <v>23571311.3</v>
      </c>
      <c r="Z109" s="9">
        <v>31222825.5</v>
      </c>
      <c r="AA109" s="9">
        <v>30333485.9</v>
      </c>
      <c r="AB109" s="76"/>
      <c r="AC109" s="76"/>
      <c r="AD109" s="76"/>
    </row>
    <row r="110" spans="1:27" ht="12.75">
      <c r="A110" s="47"/>
      <c r="B110" s="47"/>
      <c r="C110" s="126"/>
      <c r="D110" s="126"/>
      <c r="E110" s="128"/>
      <c r="F110" s="66"/>
      <c r="G110" s="58"/>
      <c r="H110" s="58"/>
      <c r="I110" s="58"/>
      <c r="J110" s="58"/>
      <c r="K110" s="58"/>
      <c r="L110" s="127"/>
      <c r="M110" s="127"/>
      <c r="N110" s="127"/>
      <c r="O110" s="127"/>
      <c r="P110" s="127"/>
      <c r="Q110" s="127"/>
      <c r="R110" s="127"/>
      <c r="S110" s="128"/>
      <c r="T110" s="128"/>
      <c r="U110" s="128"/>
      <c r="V110" s="128"/>
      <c r="W110" s="128"/>
      <c r="X110" s="128"/>
      <c r="Y110" s="128"/>
      <c r="Z110" s="128"/>
      <c r="AA110" s="128"/>
    </row>
    <row r="111" spans="1:27" ht="12.75">
      <c r="A111" s="140"/>
      <c r="B111" s="47"/>
      <c r="C111" s="126"/>
      <c r="D111" s="126"/>
      <c r="E111" s="128"/>
      <c r="F111" s="66"/>
      <c r="G111" s="58"/>
      <c r="H111" s="58"/>
      <c r="I111" s="58"/>
      <c r="J111" s="58"/>
      <c r="K111" s="58"/>
      <c r="L111" s="127"/>
      <c r="M111" s="127"/>
      <c r="N111" s="127"/>
      <c r="O111" s="127"/>
      <c r="P111" s="127"/>
      <c r="Q111" s="127"/>
      <c r="R111" s="127"/>
      <c r="S111" s="126"/>
      <c r="T111" s="126"/>
      <c r="U111" s="126"/>
      <c r="V111" s="127"/>
      <c r="W111" s="127"/>
      <c r="X111" s="127"/>
      <c r="Y111" s="127"/>
      <c r="Z111" s="127"/>
      <c r="AA111" s="127"/>
    </row>
    <row r="112" spans="1:25" s="72" customFormat="1" ht="62.25" customHeight="1">
      <c r="A112" s="121" t="s">
        <v>86</v>
      </c>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3"/>
      <c r="X112" s="153"/>
      <c r="Y112" s="153"/>
    </row>
    <row r="113" spans="1:25" s="74" customFormat="1" ht="28.5" customHeight="1">
      <c r="A113" s="122" t="s">
        <v>73</v>
      </c>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row>
    <row r="114" spans="1:25" s="73" customFormat="1" ht="11.25">
      <c r="A114" s="122" t="s">
        <v>87</v>
      </c>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row>
    <row r="115" spans="1:27" ht="15.75">
      <c r="A115" s="54"/>
      <c r="B115" s="54"/>
      <c r="C115" s="126"/>
      <c r="D115" s="126"/>
      <c r="E115" s="128"/>
      <c r="F115" s="11"/>
      <c r="G115" s="57"/>
      <c r="H115" s="141"/>
      <c r="I115" s="127"/>
      <c r="J115" s="127"/>
      <c r="K115" s="127"/>
      <c r="L115" s="127"/>
      <c r="M115" s="127"/>
      <c r="N115" s="127"/>
      <c r="O115" s="127"/>
      <c r="P115" s="127"/>
      <c r="Q115" s="127"/>
      <c r="R115" s="127"/>
      <c r="S115" s="126"/>
      <c r="T115" s="126"/>
      <c r="U115" s="126"/>
      <c r="V115" s="127"/>
      <c r="W115" s="127"/>
      <c r="X115" s="127"/>
      <c r="Y115" s="127"/>
      <c r="Z115" s="127"/>
      <c r="AA115" s="127"/>
    </row>
    <row r="116" spans="1:27" ht="15">
      <c r="A116" s="87"/>
      <c r="B116" s="140"/>
      <c r="C116" s="126"/>
      <c r="D116" s="126"/>
      <c r="E116" s="128"/>
      <c r="F116" s="11"/>
      <c r="G116" s="57"/>
      <c r="H116" s="141"/>
      <c r="I116" s="127"/>
      <c r="J116" s="127"/>
      <c r="K116" s="127"/>
      <c r="L116" s="127"/>
      <c r="M116" s="127"/>
      <c r="N116" s="127"/>
      <c r="O116" s="127"/>
      <c r="P116" s="127"/>
      <c r="Q116" s="127"/>
      <c r="R116" s="127"/>
      <c r="S116" s="126"/>
      <c r="T116" s="126"/>
      <c r="U116" s="126"/>
      <c r="V116" s="127"/>
      <c r="W116" s="89"/>
      <c r="X116" s="89"/>
      <c r="Y116" s="88"/>
      <c r="Z116" s="88"/>
      <c r="AA116" s="127"/>
    </row>
    <row r="117" spans="1:27" ht="12.75">
      <c r="A117" s="140"/>
      <c r="B117" s="140"/>
      <c r="C117" s="126"/>
      <c r="D117" s="126"/>
      <c r="E117" s="128"/>
      <c r="F117" s="11"/>
      <c r="G117" s="57"/>
      <c r="H117" s="141"/>
      <c r="I117" s="127"/>
      <c r="J117" s="127"/>
      <c r="K117" s="127"/>
      <c r="L117" s="127"/>
      <c r="M117" s="127"/>
      <c r="N117" s="127"/>
      <c r="O117" s="127"/>
      <c r="P117" s="127"/>
      <c r="Q117" s="127"/>
      <c r="R117" s="127"/>
      <c r="S117" s="126"/>
      <c r="T117" s="126"/>
      <c r="U117" s="126"/>
      <c r="V117" s="127"/>
      <c r="W117" s="127"/>
      <c r="X117" s="127"/>
      <c r="Y117" s="127"/>
      <c r="Z117" s="127"/>
      <c r="AA117" s="127"/>
    </row>
    <row r="118" spans="1:27" ht="12.75">
      <c r="A118" s="140"/>
      <c r="B118" s="140"/>
      <c r="C118" s="126"/>
      <c r="D118" s="126"/>
      <c r="E118" s="128"/>
      <c r="F118" s="11"/>
      <c r="G118" s="57"/>
      <c r="H118" s="141"/>
      <c r="I118" s="127"/>
      <c r="J118" s="127"/>
      <c r="K118" s="127"/>
      <c r="L118" s="127"/>
      <c r="M118" s="127"/>
      <c r="N118" s="127"/>
      <c r="O118" s="127"/>
      <c r="P118" s="127"/>
      <c r="Q118" s="127"/>
      <c r="R118" s="127"/>
      <c r="S118" s="126"/>
      <c r="T118" s="126"/>
      <c r="U118" s="126"/>
      <c r="V118" s="127"/>
      <c r="W118" s="127"/>
      <c r="X118" s="127"/>
      <c r="Y118" s="127"/>
      <c r="Z118" s="127"/>
      <c r="AA118" s="127"/>
    </row>
    <row r="119" spans="1:27" ht="12.75">
      <c r="A119" s="140"/>
      <c r="B119" s="140"/>
      <c r="C119" s="126"/>
      <c r="D119" s="126"/>
      <c r="E119" s="128"/>
      <c r="F119" s="11"/>
      <c r="G119" s="57"/>
      <c r="H119" s="141"/>
      <c r="I119" s="127"/>
      <c r="J119" s="127"/>
      <c r="K119" s="127"/>
      <c r="L119" s="127"/>
      <c r="M119" s="127"/>
      <c r="N119" s="127"/>
      <c r="O119" s="127"/>
      <c r="P119" s="127"/>
      <c r="Q119" s="127"/>
      <c r="R119" s="127"/>
      <c r="S119" s="126"/>
      <c r="T119" s="126"/>
      <c r="U119" s="126"/>
      <c r="V119" s="127"/>
      <c r="W119" s="127"/>
      <c r="X119" s="127"/>
      <c r="Y119" s="127"/>
      <c r="Z119" s="127"/>
      <c r="AA119" s="127"/>
    </row>
    <row r="120" spans="1:27" ht="12.75">
      <c r="A120" s="126"/>
      <c r="B120" s="126"/>
      <c r="C120" s="126"/>
      <c r="D120" s="126"/>
      <c r="E120" s="126"/>
      <c r="H120" s="141"/>
      <c r="I120" s="127"/>
      <c r="J120" s="127"/>
      <c r="K120" s="127"/>
      <c r="L120" s="127"/>
      <c r="M120" s="127"/>
      <c r="N120" s="127"/>
      <c r="O120" s="127"/>
      <c r="P120" s="127"/>
      <c r="Q120" s="127"/>
      <c r="R120" s="127"/>
      <c r="S120" s="126"/>
      <c r="T120" s="126"/>
      <c r="U120" s="126"/>
      <c r="V120" s="127"/>
      <c r="W120" s="127"/>
      <c r="X120" s="127"/>
      <c r="Y120" s="127"/>
      <c r="Z120" s="127"/>
      <c r="AA120" s="127"/>
    </row>
    <row r="121" spans="1:27" ht="12.75">
      <c r="A121" s="126"/>
      <c r="B121" s="126"/>
      <c r="C121" s="126"/>
      <c r="D121" s="126"/>
      <c r="E121" s="126"/>
      <c r="H121" s="127"/>
      <c r="I121" s="127"/>
      <c r="J121" s="127"/>
      <c r="K121" s="127"/>
      <c r="L121" s="127"/>
      <c r="M121" s="127"/>
      <c r="N121" s="127"/>
      <c r="O121" s="127"/>
      <c r="P121" s="127"/>
      <c r="Q121" s="127"/>
      <c r="R121" s="127"/>
      <c r="S121" s="126"/>
      <c r="T121" s="126"/>
      <c r="U121" s="126"/>
      <c r="V121" s="127"/>
      <c r="W121" s="127"/>
      <c r="X121" s="127"/>
      <c r="Y121" s="127"/>
      <c r="Z121" s="127"/>
      <c r="AA121" s="127"/>
    </row>
    <row r="122" spans="1:27" ht="12.75">
      <c r="A122" s="126"/>
      <c r="B122" s="126"/>
      <c r="C122" s="126"/>
      <c r="D122" s="126"/>
      <c r="E122" s="126"/>
      <c r="H122" s="127"/>
      <c r="I122" s="127"/>
      <c r="J122" s="127"/>
      <c r="K122" s="127"/>
      <c r="L122" s="127"/>
      <c r="M122" s="127"/>
      <c r="N122" s="127"/>
      <c r="O122" s="127"/>
      <c r="P122" s="127"/>
      <c r="Q122" s="127"/>
      <c r="R122" s="127"/>
      <c r="S122" s="126"/>
      <c r="T122" s="126"/>
      <c r="U122" s="126"/>
      <c r="V122" s="127"/>
      <c r="W122" s="127"/>
      <c r="X122" s="127"/>
      <c r="Y122" s="127"/>
      <c r="Z122" s="127"/>
      <c r="AA122" s="127"/>
    </row>
    <row r="123" spans="1:27" ht="12.75">
      <c r="A123" s="126"/>
      <c r="B123" s="126"/>
      <c r="C123" s="126"/>
      <c r="D123" s="126"/>
      <c r="E123" s="126"/>
      <c r="H123" s="127"/>
      <c r="I123" s="127"/>
      <c r="J123" s="127"/>
      <c r="K123" s="127"/>
      <c r="L123" s="127"/>
      <c r="M123" s="127"/>
      <c r="N123" s="127"/>
      <c r="O123" s="127"/>
      <c r="P123" s="127"/>
      <c r="Q123" s="127"/>
      <c r="R123" s="127"/>
      <c r="S123" s="126"/>
      <c r="T123" s="126"/>
      <c r="U123" s="126"/>
      <c r="V123" s="127"/>
      <c r="W123" s="127"/>
      <c r="X123" s="127"/>
      <c r="Y123" s="127"/>
      <c r="Z123" s="127"/>
      <c r="AA123" s="127"/>
    </row>
    <row r="124" spans="1:27" ht="12.75">
      <c r="A124" s="126"/>
      <c r="B124" s="126"/>
      <c r="C124" s="126"/>
      <c r="D124" s="126"/>
      <c r="E124" s="126"/>
      <c r="H124" s="127"/>
      <c r="I124" s="127"/>
      <c r="J124" s="127"/>
      <c r="K124" s="127"/>
      <c r="L124" s="127"/>
      <c r="M124" s="127"/>
      <c r="N124" s="127"/>
      <c r="O124" s="127"/>
      <c r="P124" s="127"/>
      <c r="Q124" s="127"/>
      <c r="R124" s="127"/>
      <c r="S124" s="126"/>
      <c r="T124" s="126"/>
      <c r="U124" s="126"/>
      <c r="V124" s="127"/>
      <c r="W124" s="127"/>
      <c r="X124" s="127"/>
      <c r="Y124" s="127"/>
      <c r="Z124" s="127"/>
      <c r="AA124" s="127"/>
    </row>
    <row r="125" spans="1:27" ht="12.75">
      <c r="A125" s="126"/>
      <c r="B125" s="126"/>
      <c r="C125" s="126"/>
      <c r="D125" s="126"/>
      <c r="E125" s="126"/>
      <c r="H125" s="127"/>
      <c r="I125" s="127"/>
      <c r="J125" s="127"/>
      <c r="K125" s="127"/>
      <c r="L125" s="127"/>
      <c r="M125" s="127"/>
      <c r="N125" s="127"/>
      <c r="O125" s="127"/>
      <c r="P125" s="127"/>
      <c r="Q125" s="127"/>
      <c r="R125" s="127"/>
      <c r="S125" s="126"/>
      <c r="T125" s="126"/>
      <c r="U125" s="126"/>
      <c r="V125" s="127"/>
      <c r="W125" s="127"/>
      <c r="X125" s="127"/>
      <c r="Y125" s="127"/>
      <c r="Z125" s="127"/>
      <c r="AA125" s="127"/>
    </row>
    <row r="126" spans="1:27" ht="12.75">
      <c r="A126" s="126"/>
      <c r="B126" s="126"/>
      <c r="C126" s="126"/>
      <c r="D126" s="126"/>
      <c r="E126" s="126"/>
      <c r="H126" s="127"/>
      <c r="I126" s="127"/>
      <c r="J126" s="127"/>
      <c r="K126" s="127"/>
      <c r="L126" s="127"/>
      <c r="M126" s="127"/>
      <c r="N126" s="127"/>
      <c r="O126" s="127"/>
      <c r="P126" s="127"/>
      <c r="Q126" s="127"/>
      <c r="R126" s="127"/>
      <c r="S126" s="126"/>
      <c r="T126" s="126"/>
      <c r="U126" s="126"/>
      <c r="V126" s="127"/>
      <c r="W126" s="127"/>
      <c r="X126" s="127"/>
      <c r="Y126" s="127"/>
      <c r="Z126" s="127"/>
      <c r="AA126" s="127"/>
    </row>
    <row r="127" spans="1:27" ht="3.75" customHeight="1">
      <c r="A127" s="126"/>
      <c r="B127" s="126"/>
      <c r="C127" s="126"/>
      <c r="D127" s="126"/>
      <c r="E127" s="126"/>
      <c r="H127" s="127"/>
      <c r="I127" s="127"/>
      <c r="J127" s="127"/>
      <c r="K127" s="127"/>
      <c r="L127" s="127"/>
      <c r="M127" s="127"/>
      <c r="N127" s="127"/>
      <c r="O127" s="127"/>
      <c r="P127" s="127"/>
      <c r="Q127" s="127"/>
      <c r="R127" s="127"/>
      <c r="S127" s="126"/>
      <c r="T127" s="126"/>
      <c r="U127" s="126"/>
      <c r="V127" s="127"/>
      <c r="W127" s="127"/>
      <c r="X127" s="127"/>
      <c r="Y127" s="127"/>
      <c r="Z127" s="127"/>
      <c r="AA127" s="127"/>
    </row>
    <row r="128" spans="1:27" ht="12.75">
      <c r="A128" s="126"/>
      <c r="B128" s="126"/>
      <c r="C128" s="126"/>
      <c r="D128" s="126"/>
      <c r="E128" s="126"/>
      <c r="H128" s="127"/>
      <c r="I128" s="127"/>
      <c r="J128" s="127"/>
      <c r="K128" s="127"/>
      <c r="L128" s="127"/>
      <c r="M128" s="127"/>
      <c r="N128" s="127"/>
      <c r="O128" s="127"/>
      <c r="P128" s="127"/>
      <c r="Q128" s="127"/>
      <c r="R128" s="127"/>
      <c r="S128" s="126"/>
      <c r="T128" s="126"/>
      <c r="U128" s="126"/>
      <c r="V128" s="127"/>
      <c r="W128" s="127"/>
      <c r="X128" s="127"/>
      <c r="Y128" s="127"/>
      <c r="Z128" s="127"/>
      <c r="AA128" s="127"/>
    </row>
    <row r="129" spans="1:27" ht="12.75">
      <c r="A129" s="126"/>
      <c r="B129" s="126"/>
      <c r="C129" s="126"/>
      <c r="D129" s="126"/>
      <c r="E129" s="126"/>
      <c r="H129" s="127"/>
      <c r="I129" s="127"/>
      <c r="J129" s="127"/>
      <c r="K129" s="127"/>
      <c r="L129" s="127"/>
      <c r="M129" s="127"/>
      <c r="N129" s="127"/>
      <c r="O129" s="127"/>
      <c r="P129" s="127"/>
      <c r="Q129" s="127"/>
      <c r="R129" s="127"/>
      <c r="S129" s="126"/>
      <c r="T129" s="126"/>
      <c r="U129" s="126"/>
      <c r="V129" s="127"/>
      <c r="W129" s="127"/>
      <c r="X129" s="127"/>
      <c r="Y129" s="127"/>
      <c r="Z129" s="127"/>
      <c r="AA129" s="127"/>
    </row>
    <row r="130" spans="1:27" ht="12.75">
      <c r="A130" s="126"/>
      <c r="B130" s="126"/>
      <c r="C130" s="126"/>
      <c r="D130" s="126"/>
      <c r="E130" s="126"/>
      <c r="H130" s="127"/>
      <c r="I130" s="127"/>
      <c r="J130" s="127"/>
      <c r="K130" s="127"/>
      <c r="L130" s="127"/>
      <c r="M130" s="127"/>
      <c r="N130" s="127"/>
      <c r="O130" s="127"/>
      <c r="P130" s="127"/>
      <c r="Q130" s="127"/>
      <c r="R130" s="127"/>
      <c r="S130" s="126"/>
      <c r="T130" s="126"/>
      <c r="U130" s="126"/>
      <c r="V130" s="127"/>
      <c r="W130" s="127"/>
      <c r="X130" s="127"/>
      <c r="Y130" s="127"/>
      <c r="Z130" s="127"/>
      <c r="AA130" s="127"/>
    </row>
    <row r="131" spans="1:27" ht="21" customHeight="1">
      <c r="A131" s="126"/>
      <c r="B131" s="126"/>
      <c r="C131" s="126"/>
      <c r="D131" s="126"/>
      <c r="E131" s="126"/>
      <c r="H131" s="127"/>
      <c r="I131" s="127"/>
      <c r="J131" s="127"/>
      <c r="K131" s="127"/>
      <c r="L131" s="127"/>
      <c r="M131" s="127"/>
      <c r="N131" s="127"/>
      <c r="O131" s="127"/>
      <c r="P131" s="127"/>
      <c r="Q131" s="127"/>
      <c r="R131" s="127"/>
      <c r="S131" s="126"/>
      <c r="T131" s="126"/>
      <c r="U131" s="126"/>
      <c r="V131" s="127"/>
      <c r="W131" s="127"/>
      <c r="X131" s="127"/>
      <c r="Y131" s="127"/>
      <c r="Z131" s="127"/>
      <c r="AA131" s="127"/>
    </row>
    <row r="132" spans="1:27" ht="12.75">
      <c r="A132" s="126"/>
      <c r="B132" s="126"/>
      <c r="C132" s="126"/>
      <c r="D132" s="126"/>
      <c r="E132" s="126"/>
      <c r="H132" s="127"/>
      <c r="I132" s="127"/>
      <c r="J132" s="127"/>
      <c r="K132" s="127"/>
      <c r="L132" s="127"/>
      <c r="M132" s="127"/>
      <c r="N132" s="127"/>
      <c r="O132" s="127"/>
      <c r="P132" s="127"/>
      <c r="Q132" s="127"/>
      <c r="R132" s="127"/>
      <c r="S132" s="126"/>
      <c r="T132" s="126"/>
      <c r="U132" s="126"/>
      <c r="V132" s="127"/>
      <c r="W132" s="127"/>
      <c r="X132" s="127"/>
      <c r="Y132" s="127"/>
      <c r="Z132" s="127"/>
      <c r="AA132" s="127"/>
    </row>
    <row r="133" spans="1:27" ht="12.75">
      <c r="A133" s="126"/>
      <c r="B133" s="126"/>
      <c r="C133" s="126"/>
      <c r="D133" s="126"/>
      <c r="E133" s="126"/>
      <c r="H133" s="127"/>
      <c r="I133" s="127"/>
      <c r="J133" s="127"/>
      <c r="K133" s="127"/>
      <c r="L133" s="127"/>
      <c r="M133" s="127"/>
      <c r="N133" s="127"/>
      <c r="O133" s="127"/>
      <c r="P133" s="127"/>
      <c r="Q133" s="127"/>
      <c r="R133" s="127"/>
      <c r="S133" s="126"/>
      <c r="T133" s="126"/>
      <c r="U133" s="126"/>
      <c r="V133" s="127"/>
      <c r="W133" s="127"/>
      <c r="X133" s="127"/>
      <c r="Y133" s="127"/>
      <c r="Z133" s="127"/>
      <c r="AA133" s="127"/>
    </row>
    <row r="134" spans="1:27" ht="12.75">
      <c r="A134" s="126"/>
      <c r="B134" s="126"/>
      <c r="C134" s="126"/>
      <c r="D134" s="126"/>
      <c r="E134" s="126"/>
      <c r="H134" s="127"/>
      <c r="I134" s="127"/>
      <c r="J134" s="127"/>
      <c r="K134" s="127"/>
      <c r="L134" s="127"/>
      <c r="M134" s="127"/>
      <c r="N134" s="127"/>
      <c r="O134" s="127"/>
      <c r="P134" s="127"/>
      <c r="Q134" s="127"/>
      <c r="R134" s="127"/>
      <c r="S134" s="126"/>
      <c r="T134" s="126"/>
      <c r="U134" s="126"/>
      <c r="V134" s="127"/>
      <c r="W134" s="127"/>
      <c r="X134" s="127"/>
      <c r="Y134" s="127"/>
      <c r="Z134" s="127"/>
      <c r="AA134" s="127"/>
    </row>
    <row r="135" spans="1:27" ht="12.75">
      <c r="A135" s="126"/>
      <c r="B135" s="126"/>
      <c r="C135" s="126"/>
      <c r="D135" s="126"/>
      <c r="E135" s="126"/>
      <c r="H135" s="127"/>
      <c r="I135" s="127"/>
      <c r="J135" s="127"/>
      <c r="K135" s="127"/>
      <c r="L135" s="127"/>
      <c r="M135" s="127"/>
      <c r="N135" s="127"/>
      <c r="O135" s="127"/>
      <c r="P135" s="127"/>
      <c r="Q135" s="127"/>
      <c r="R135" s="127"/>
      <c r="S135" s="126"/>
      <c r="T135" s="126"/>
      <c r="U135" s="126"/>
      <c r="V135" s="127"/>
      <c r="W135" s="127"/>
      <c r="X135" s="127"/>
      <c r="Y135" s="127"/>
      <c r="Z135" s="127"/>
      <c r="AA135" s="127"/>
    </row>
    <row r="136" spans="1:27" ht="12.75">
      <c r="A136" s="126"/>
      <c r="B136" s="126"/>
      <c r="C136" s="126"/>
      <c r="D136" s="126"/>
      <c r="E136" s="126"/>
      <c r="H136" s="127"/>
      <c r="I136" s="127"/>
      <c r="J136" s="127"/>
      <c r="K136" s="127"/>
      <c r="L136" s="127"/>
      <c r="M136" s="127"/>
      <c r="N136" s="127"/>
      <c r="O136" s="127"/>
      <c r="P136" s="127"/>
      <c r="Q136" s="127"/>
      <c r="R136" s="127"/>
      <c r="S136" s="126"/>
      <c r="T136" s="126"/>
      <c r="U136" s="126"/>
      <c r="V136" s="127"/>
      <c r="W136" s="127"/>
      <c r="X136" s="127"/>
      <c r="Y136" s="127"/>
      <c r="Z136" s="127"/>
      <c r="AA136" s="127"/>
    </row>
    <row r="137" spans="1:27" ht="12.75">
      <c r="A137" s="126"/>
      <c r="B137" s="126"/>
      <c r="C137" s="126"/>
      <c r="D137" s="126"/>
      <c r="E137" s="126"/>
      <c r="H137" s="127"/>
      <c r="I137" s="127"/>
      <c r="J137" s="127"/>
      <c r="K137" s="127"/>
      <c r="L137" s="127"/>
      <c r="M137" s="127"/>
      <c r="N137" s="127"/>
      <c r="O137" s="127"/>
      <c r="P137" s="127"/>
      <c r="Q137" s="127"/>
      <c r="R137" s="127"/>
      <c r="S137" s="126"/>
      <c r="T137" s="126"/>
      <c r="U137" s="126"/>
      <c r="V137" s="127"/>
      <c r="W137" s="127"/>
      <c r="X137" s="127"/>
      <c r="Y137" s="127"/>
      <c r="Z137" s="127"/>
      <c r="AA137" s="127"/>
    </row>
    <row r="138" spans="1:27" ht="12.75">
      <c r="A138" s="126"/>
      <c r="B138" s="126"/>
      <c r="C138" s="126"/>
      <c r="D138" s="126"/>
      <c r="E138" s="126"/>
      <c r="H138" s="127"/>
      <c r="I138" s="127"/>
      <c r="J138" s="127"/>
      <c r="K138" s="127"/>
      <c r="L138" s="127"/>
      <c r="M138" s="127"/>
      <c r="N138" s="127"/>
      <c r="O138" s="127"/>
      <c r="P138" s="127"/>
      <c r="Q138" s="127"/>
      <c r="R138" s="127"/>
      <c r="S138" s="126"/>
      <c r="T138" s="126"/>
      <c r="U138" s="126"/>
      <c r="V138" s="127"/>
      <c r="W138" s="127"/>
      <c r="X138" s="127"/>
      <c r="Y138" s="127"/>
      <c r="Z138" s="127"/>
      <c r="AA138" s="127"/>
    </row>
    <row r="139" spans="1:27" ht="12.75">
      <c r="A139" s="126"/>
      <c r="B139" s="126"/>
      <c r="C139" s="126"/>
      <c r="D139" s="126"/>
      <c r="E139" s="126"/>
      <c r="H139" s="127"/>
      <c r="I139" s="127"/>
      <c r="J139" s="127"/>
      <c r="K139" s="127"/>
      <c r="L139" s="127"/>
      <c r="M139" s="127"/>
      <c r="N139" s="127"/>
      <c r="O139" s="127"/>
      <c r="P139" s="127"/>
      <c r="Q139" s="127"/>
      <c r="R139" s="127"/>
      <c r="S139" s="126"/>
      <c r="T139" s="126"/>
      <c r="U139" s="126"/>
      <c r="V139" s="127"/>
      <c r="W139" s="127"/>
      <c r="X139" s="127"/>
      <c r="Y139" s="127"/>
      <c r="Z139" s="127"/>
      <c r="AA139" s="127"/>
    </row>
    <row r="140" spans="1:27" ht="12.75">
      <c r="A140" s="126"/>
      <c r="B140" s="126"/>
      <c r="C140" s="126"/>
      <c r="D140" s="126"/>
      <c r="E140" s="126"/>
      <c r="H140" s="127"/>
      <c r="I140" s="127"/>
      <c r="J140" s="127"/>
      <c r="K140" s="127"/>
      <c r="L140" s="127"/>
      <c r="M140" s="127"/>
      <c r="N140" s="127"/>
      <c r="O140" s="127"/>
      <c r="P140" s="127"/>
      <c r="Q140" s="127"/>
      <c r="R140" s="127"/>
      <c r="S140" s="126"/>
      <c r="T140" s="126"/>
      <c r="U140" s="126"/>
      <c r="V140" s="127"/>
      <c r="W140" s="127"/>
      <c r="X140" s="127"/>
      <c r="Y140" s="127"/>
      <c r="Z140" s="127"/>
      <c r="AA140" s="127"/>
    </row>
    <row r="141" spans="1:27" ht="12.75">
      <c r="A141" s="126"/>
      <c r="B141" s="126"/>
      <c r="C141" s="126"/>
      <c r="D141" s="126"/>
      <c r="E141" s="126"/>
      <c r="H141" s="127"/>
      <c r="I141" s="127"/>
      <c r="J141" s="127"/>
      <c r="K141" s="127"/>
      <c r="L141" s="127"/>
      <c r="M141" s="127"/>
      <c r="N141" s="127"/>
      <c r="O141" s="127"/>
      <c r="P141" s="127"/>
      <c r="Q141" s="127"/>
      <c r="R141" s="127"/>
      <c r="S141" s="126"/>
      <c r="T141" s="126"/>
      <c r="U141" s="126"/>
      <c r="V141" s="127"/>
      <c r="W141" s="127"/>
      <c r="X141" s="127"/>
      <c r="Y141" s="127"/>
      <c r="Z141" s="127"/>
      <c r="AA141" s="127"/>
    </row>
    <row r="142" spans="1:27" ht="12.75">
      <c r="A142" s="126"/>
      <c r="B142" s="126"/>
      <c r="C142" s="126"/>
      <c r="D142" s="126"/>
      <c r="E142" s="126"/>
      <c r="H142" s="127"/>
      <c r="I142" s="127"/>
      <c r="J142" s="127"/>
      <c r="K142" s="127"/>
      <c r="L142" s="127"/>
      <c r="M142" s="127"/>
      <c r="N142" s="127"/>
      <c r="O142" s="127"/>
      <c r="P142" s="127"/>
      <c r="Q142" s="127"/>
      <c r="R142" s="127"/>
      <c r="S142" s="126"/>
      <c r="T142" s="126"/>
      <c r="U142" s="126"/>
      <c r="V142" s="127"/>
      <c r="W142" s="127"/>
      <c r="X142" s="127"/>
      <c r="Y142" s="127"/>
      <c r="Z142" s="127"/>
      <c r="AA142" s="127"/>
    </row>
    <row r="143" spans="1:27" ht="12.75">
      <c r="A143" s="126"/>
      <c r="B143" s="126"/>
      <c r="C143" s="126"/>
      <c r="D143" s="126"/>
      <c r="E143" s="126"/>
      <c r="H143" s="127"/>
      <c r="I143" s="127"/>
      <c r="J143" s="127"/>
      <c r="K143" s="127"/>
      <c r="L143" s="127"/>
      <c r="M143" s="127"/>
      <c r="N143" s="127"/>
      <c r="O143" s="127"/>
      <c r="P143" s="127"/>
      <c r="Q143" s="127"/>
      <c r="R143" s="127"/>
      <c r="S143" s="126"/>
      <c r="T143" s="126"/>
      <c r="U143" s="126"/>
      <c r="V143" s="127"/>
      <c r="W143" s="127"/>
      <c r="X143" s="127"/>
      <c r="Y143" s="127"/>
      <c r="Z143" s="127"/>
      <c r="AA143" s="127"/>
    </row>
    <row r="144" spans="1:27" ht="12.75">
      <c r="A144" s="126"/>
      <c r="B144" s="126"/>
      <c r="C144" s="126"/>
      <c r="D144" s="126"/>
      <c r="E144" s="126"/>
      <c r="H144" s="127"/>
      <c r="I144" s="127"/>
      <c r="J144" s="127"/>
      <c r="K144" s="127"/>
      <c r="L144" s="127"/>
      <c r="M144" s="127"/>
      <c r="N144" s="127"/>
      <c r="O144" s="127"/>
      <c r="P144" s="127"/>
      <c r="Q144" s="127"/>
      <c r="R144" s="127"/>
      <c r="S144" s="126"/>
      <c r="T144" s="126"/>
      <c r="U144" s="126"/>
      <c r="V144" s="127"/>
      <c r="W144" s="127"/>
      <c r="X144" s="127"/>
      <c r="Y144" s="127"/>
      <c r="Z144" s="127"/>
      <c r="AA144" s="127"/>
    </row>
    <row r="145" spans="1:27" ht="12.75">
      <c r="A145" s="126"/>
      <c r="B145" s="126"/>
      <c r="C145" s="126"/>
      <c r="D145" s="126"/>
      <c r="E145" s="126"/>
      <c r="H145" s="127"/>
      <c r="I145" s="127"/>
      <c r="J145" s="127"/>
      <c r="K145" s="127"/>
      <c r="L145" s="127"/>
      <c r="M145" s="127"/>
      <c r="N145" s="127"/>
      <c r="O145" s="127"/>
      <c r="P145" s="127"/>
      <c r="Q145" s="127"/>
      <c r="R145" s="127"/>
      <c r="S145" s="126"/>
      <c r="T145" s="126"/>
      <c r="U145" s="126"/>
      <c r="V145" s="127"/>
      <c r="W145" s="127"/>
      <c r="X145" s="127"/>
      <c r="Y145" s="127"/>
      <c r="Z145" s="127"/>
      <c r="AA145" s="127"/>
    </row>
    <row r="146" spans="1:27" ht="12.75">
      <c r="A146" s="126"/>
      <c r="B146" s="126"/>
      <c r="C146" s="126"/>
      <c r="D146" s="126"/>
      <c r="E146" s="126"/>
      <c r="H146" s="127"/>
      <c r="I146" s="127"/>
      <c r="J146" s="127"/>
      <c r="K146" s="127"/>
      <c r="L146" s="127"/>
      <c r="M146" s="127"/>
      <c r="N146" s="127"/>
      <c r="O146" s="127"/>
      <c r="P146" s="127"/>
      <c r="Q146" s="127"/>
      <c r="R146" s="127"/>
      <c r="S146" s="126"/>
      <c r="T146" s="126"/>
      <c r="U146" s="126"/>
      <c r="V146" s="127"/>
      <c r="W146" s="127"/>
      <c r="X146" s="127"/>
      <c r="Y146" s="127"/>
      <c r="Z146" s="127"/>
      <c r="AA146" s="127"/>
    </row>
    <row r="147" spans="1:27" ht="12.75">
      <c r="A147" s="126"/>
      <c r="B147" s="126"/>
      <c r="C147" s="126"/>
      <c r="D147" s="126"/>
      <c r="E147" s="126"/>
      <c r="H147" s="127"/>
      <c r="I147" s="127"/>
      <c r="J147" s="127"/>
      <c r="K147" s="127"/>
      <c r="L147" s="127"/>
      <c r="M147" s="127"/>
      <c r="N147" s="127"/>
      <c r="O147" s="127"/>
      <c r="P147" s="127"/>
      <c r="Q147" s="127"/>
      <c r="R147" s="127"/>
      <c r="S147" s="126"/>
      <c r="T147" s="126"/>
      <c r="U147" s="126"/>
      <c r="V147" s="127"/>
      <c r="W147" s="127"/>
      <c r="X147" s="127"/>
      <c r="Y147" s="127"/>
      <c r="Z147" s="127"/>
      <c r="AA147" s="127"/>
    </row>
    <row r="148" spans="1:27" ht="12.75">
      <c r="A148" s="126"/>
      <c r="B148" s="126"/>
      <c r="C148" s="126"/>
      <c r="D148" s="126"/>
      <c r="E148" s="126"/>
      <c r="H148" s="127"/>
      <c r="I148" s="127"/>
      <c r="J148" s="127"/>
      <c r="K148" s="127"/>
      <c r="L148" s="127"/>
      <c r="M148" s="127"/>
      <c r="N148" s="127"/>
      <c r="O148" s="127"/>
      <c r="P148" s="127"/>
      <c r="Q148" s="127"/>
      <c r="R148" s="127"/>
      <c r="S148" s="126"/>
      <c r="T148" s="126"/>
      <c r="U148" s="126"/>
      <c r="V148" s="127"/>
      <c r="W148" s="127"/>
      <c r="X148" s="127"/>
      <c r="Y148" s="127"/>
      <c r="Z148" s="127"/>
      <c r="AA148" s="127"/>
    </row>
    <row r="149" spans="1:27" ht="12.75">
      <c r="A149" s="126"/>
      <c r="B149" s="126"/>
      <c r="C149" s="126"/>
      <c r="D149" s="126"/>
      <c r="E149" s="126"/>
      <c r="H149" s="127"/>
      <c r="I149" s="127"/>
      <c r="J149" s="127"/>
      <c r="K149" s="127"/>
      <c r="L149" s="127"/>
      <c r="M149" s="127"/>
      <c r="N149" s="127"/>
      <c r="O149" s="127"/>
      <c r="P149" s="127"/>
      <c r="Q149" s="127"/>
      <c r="R149" s="127"/>
      <c r="S149" s="126"/>
      <c r="T149" s="126"/>
      <c r="U149" s="126"/>
      <c r="V149" s="127"/>
      <c r="W149" s="127"/>
      <c r="X149" s="127"/>
      <c r="Y149" s="127"/>
      <c r="Z149" s="127"/>
      <c r="AA149" s="127"/>
    </row>
    <row r="150" spans="1:27" ht="12.75">
      <c r="A150" s="126"/>
      <c r="B150" s="126"/>
      <c r="C150" s="126"/>
      <c r="D150" s="126"/>
      <c r="E150" s="126"/>
      <c r="H150" s="127"/>
      <c r="I150" s="127"/>
      <c r="J150" s="127"/>
      <c r="K150" s="127"/>
      <c r="L150" s="127"/>
      <c r="M150" s="127"/>
      <c r="N150" s="127"/>
      <c r="O150" s="127"/>
      <c r="P150" s="127"/>
      <c r="Q150" s="127"/>
      <c r="R150" s="127"/>
      <c r="S150" s="126"/>
      <c r="T150" s="126"/>
      <c r="U150" s="126"/>
      <c r="V150" s="127"/>
      <c r="W150" s="127"/>
      <c r="X150" s="127"/>
      <c r="Y150" s="127"/>
      <c r="Z150" s="127"/>
      <c r="AA150" s="127"/>
    </row>
    <row r="151" spans="1:27" ht="12.75">
      <c r="A151" s="126"/>
      <c r="B151" s="126"/>
      <c r="C151" s="126"/>
      <c r="D151" s="126"/>
      <c r="E151" s="126"/>
      <c r="H151" s="127"/>
      <c r="I151" s="127"/>
      <c r="J151" s="127"/>
      <c r="K151" s="127"/>
      <c r="L151" s="127"/>
      <c r="M151" s="127"/>
      <c r="N151" s="127"/>
      <c r="O151" s="127"/>
      <c r="P151" s="127"/>
      <c r="Q151" s="127"/>
      <c r="R151" s="127"/>
      <c r="S151" s="126"/>
      <c r="T151" s="126"/>
      <c r="U151" s="126"/>
      <c r="V151" s="127"/>
      <c r="W151" s="127"/>
      <c r="X151" s="127"/>
      <c r="Y151" s="127"/>
      <c r="Z151" s="127"/>
      <c r="AA151" s="127"/>
    </row>
    <row r="152" spans="1:27" ht="12.75">
      <c r="A152" s="126"/>
      <c r="B152" s="126"/>
      <c r="C152" s="126"/>
      <c r="D152" s="126"/>
      <c r="E152" s="126"/>
      <c r="H152" s="127"/>
      <c r="I152" s="127"/>
      <c r="J152" s="127"/>
      <c r="K152" s="127"/>
      <c r="L152" s="127"/>
      <c r="M152" s="127"/>
      <c r="N152" s="127"/>
      <c r="O152" s="127"/>
      <c r="P152" s="127"/>
      <c r="Q152" s="127"/>
      <c r="R152" s="127"/>
      <c r="S152" s="126"/>
      <c r="T152" s="126"/>
      <c r="U152" s="126"/>
      <c r="V152" s="127"/>
      <c r="W152" s="127"/>
      <c r="X152" s="127"/>
      <c r="Y152" s="127"/>
      <c r="Z152" s="127"/>
      <c r="AA152" s="127"/>
    </row>
    <row r="153" spans="1:27" ht="12.75">
      <c r="A153" s="126"/>
      <c r="B153" s="126"/>
      <c r="C153" s="126"/>
      <c r="D153" s="126"/>
      <c r="E153" s="126"/>
      <c r="H153" s="127"/>
      <c r="I153" s="127"/>
      <c r="J153" s="127"/>
      <c r="K153" s="127"/>
      <c r="L153" s="127"/>
      <c r="M153" s="127"/>
      <c r="N153" s="127"/>
      <c r="O153" s="127"/>
      <c r="P153" s="127"/>
      <c r="Q153" s="127"/>
      <c r="R153" s="127"/>
      <c r="S153" s="126"/>
      <c r="T153" s="126"/>
      <c r="U153" s="126"/>
      <c r="V153" s="127"/>
      <c r="W153" s="127"/>
      <c r="X153" s="127"/>
      <c r="Y153" s="127"/>
      <c r="Z153" s="127"/>
      <c r="AA153" s="127"/>
    </row>
    <row r="154" spans="1:27" ht="12.75">
      <c r="A154" s="126"/>
      <c r="B154" s="126"/>
      <c r="C154" s="126"/>
      <c r="D154" s="126"/>
      <c r="E154" s="126"/>
      <c r="H154" s="127"/>
      <c r="I154" s="127"/>
      <c r="J154" s="127"/>
      <c r="K154" s="127"/>
      <c r="L154" s="127"/>
      <c r="M154" s="127"/>
      <c r="N154" s="127"/>
      <c r="O154" s="127"/>
      <c r="P154" s="127"/>
      <c r="Q154" s="127"/>
      <c r="R154" s="127"/>
      <c r="S154" s="126"/>
      <c r="T154" s="126"/>
      <c r="U154" s="126"/>
      <c r="V154" s="127"/>
      <c r="W154" s="127"/>
      <c r="X154" s="127"/>
      <c r="Y154" s="127"/>
      <c r="Z154" s="127"/>
      <c r="AA154" s="127"/>
    </row>
    <row r="155" spans="1:27" ht="14.25" customHeight="1">
      <c r="A155" s="126"/>
      <c r="B155" s="126"/>
      <c r="C155" s="126"/>
      <c r="D155" s="126"/>
      <c r="E155" s="126"/>
      <c r="H155" s="127"/>
      <c r="I155" s="127"/>
      <c r="J155" s="127"/>
      <c r="K155" s="127"/>
      <c r="L155" s="127"/>
      <c r="M155" s="127"/>
      <c r="N155" s="127"/>
      <c r="O155" s="127"/>
      <c r="P155" s="127"/>
      <c r="Q155" s="127"/>
      <c r="R155" s="127"/>
      <c r="S155" s="126"/>
      <c r="T155" s="126"/>
      <c r="U155" s="126"/>
      <c r="V155" s="127"/>
      <c r="W155" s="127"/>
      <c r="X155" s="127"/>
      <c r="Y155" s="127"/>
      <c r="Z155" s="127"/>
      <c r="AA155" s="127"/>
    </row>
    <row r="156" spans="1:27" ht="12.75">
      <c r="A156" s="126"/>
      <c r="B156" s="126"/>
      <c r="C156" s="126"/>
      <c r="D156" s="126"/>
      <c r="E156" s="126"/>
      <c r="H156" s="127"/>
      <c r="I156" s="127"/>
      <c r="J156" s="127"/>
      <c r="K156" s="127"/>
      <c r="L156" s="127"/>
      <c r="M156" s="127"/>
      <c r="N156" s="127"/>
      <c r="O156" s="127"/>
      <c r="P156" s="127"/>
      <c r="Q156" s="127"/>
      <c r="R156" s="127"/>
      <c r="S156" s="126"/>
      <c r="T156" s="126"/>
      <c r="U156" s="126"/>
      <c r="V156" s="127"/>
      <c r="W156" s="127"/>
      <c r="X156" s="127"/>
      <c r="Y156" s="127"/>
      <c r="Z156" s="127"/>
      <c r="AA156" s="127"/>
    </row>
    <row r="157" spans="1:27" ht="12.75">
      <c r="A157" s="126"/>
      <c r="B157" s="126"/>
      <c r="C157" s="126"/>
      <c r="D157" s="126"/>
      <c r="E157" s="126"/>
      <c r="H157" s="127"/>
      <c r="I157" s="127"/>
      <c r="J157" s="127"/>
      <c r="K157" s="127"/>
      <c r="L157" s="127"/>
      <c r="M157" s="127"/>
      <c r="N157" s="127"/>
      <c r="O157" s="127"/>
      <c r="P157" s="127"/>
      <c r="Q157" s="127"/>
      <c r="R157" s="127"/>
      <c r="S157" s="126"/>
      <c r="T157" s="126"/>
      <c r="U157" s="126"/>
      <c r="V157" s="127"/>
      <c r="W157" s="127"/>
      <c r="X157" s="127"/>
      <c r="Y157" s="127"/>
      <c r="Z157" s="127"/>
      <c r="AA157" s="127"/>
    </row>
    <row r="158" spans="1:27" ht="12.75">
      <c r="A158" s="126"/>
      <c r="B158" s="126"/>
      <c r="C158" s="126"/>
      <c r="D158" s="126"/>
      <c r="E158" s="126"/>
      <c r="H158" s="127"/>
      <c r="I158" s="127"/>
      <c r="J158" s="127"/>
      <c r="K158" s="127"/>
      <c r="L158" s="127"/>
      <c r="M158" s="127"/>
      <c r="N158" s="127"/>
      <c r="O158" s="127"/>
      <c r="P158" s="127"/>
      <c r="Q158" s="127"/>
      <c r="R158" s="127"/>
      <c r="S158" s="126"/>
      <c r="T158" s="126"/>
      <c r="U158" s="126"/>
      <c r="V158" s="127"/>
      <c r="W158" s="127"/>
      <c r="X158" s="127"/>
      <c r="Y158" s="127"/>
      <c r="Z158" s="127"/>
      <c r="AA158" s="127"/>
    </row>
    <row r="159" spans="1:27" ht="12.75">
      <c r="A159" s="126"/>
      <c r="B159" s="126"/>
      <c r="C159" s="126"/>
      <c r="D159" s="126"/>
      <c r="E159" s="126"/>
      <c r="H159" s="127"/>
      <c r="I159" s="127"/>
      <c r="J159" s="127"/>
      <c r="K159" s="127"/>
      <c r="L159" s="127"/>
      <c r="M159" s="127"/>
      <c r="N159" s="127"/>
      <c r="O159" s="127"/>
      <c r="P159" s="127"/>
      <c r="Q159" s="127"/>
      <c r="R159" s="127"/>
      <c r="S159" s="126"/>
      <c r="T159" s="126"/>
      <c r="U159" s="126"/>
      <c r="V159" s="127"/>
      <c r="W159" s="127"/>
      <c r="X159" s="127"/>
      <c r="Y159" s="127"/>
      <c r="Z159" s="127"/>
      <c r="AA159" s="127"/>
    </row>
    <row r="160" spans="1:27" ht="12.75">
      <c r="A160" s="126"/>
      <c r="B160" s="126"/>
      <c r="C160" s="126"/>
      <c r="D160" s="126"/>
      <c r="E160" s="126"/>
      <c r="H160" s="127"/>
      <c r="I160" s="127"/>
      <c r="J160" s="127"/>
      <c r="K160" s="127"/>
      <c r="L160" s="127"/>
      <c r="M160" s="127"/>
      <c r="N160" s="127"/>
      <c r="O160" s="127"/>
      <c r="P160" s="127"/>
      <c r="Q160" s="127"/>
      <c r="R160" s="127"/>
      <c r="S160" s="126"/>
      <c r="T160" s="126"/>
      <c r="U160" s="126"/>
      <c r="V160" s="127"/>
      <c r="W160" s="127"/>
      <c r="X160" s="127"/>
      <c r="Y160" s="127"/>
      <c r="Z160" s="127"/>
      <c r="AA160" s="127"/>
    </row>
    <row r="161" spans="1:27" ht="12.75">
      <c r="A161" s="126"/>
      <c r="B161" s="126"/>
      <c r="C161" s="126"/>
      <c r="D161" s="126"/>
      <c r="E161" s="126"/>
      <c r="H161" s="127"/>
      <c r="I161" s="127"/>
      <c r="J161" s="127"/>
      <c r="K161" s="127"/>
      <c r="L161" s="127"/>
      <c r="M161" s="127"/>
      <c r="N161" s="127"/>
      <c r="O161" s="127"/>
      <c r="P161" s="127"/>
      <c r="Q161" s="127"/>
      <c r="R161" s="127"/>
      <c r="S161" s="126"/>
      <c r="T161" s="126"/>
      <c r="U161" s="126"/>
      <c r="V161" s="127"/>
      <c r="W161" s="127"/>
      <c r="X161" s="127"/>
      <c r="Y161" s="127"/>
      <c r="Z161" s="127"/>
      <c r="AA161" s="127"/>
    </row>
    <row r="162" spans="1:27" ht="12.75">
      <c r="A162" s="126"/>
      <c r="B162" s="126"/>
      <c r="C162" s="126"/>
      <c r="D162" s="126"/>
      <c r="E162" s="126"/>
      <c r="H162" s="127"/>
      <c r="I162" s="127"/>
      <c r="J162" s="127"/>
      <c r="K162" s="127"/>
      <c r="L162" s="127"/>
      <c r="M162" s="127"/>
      <c r="N162" s="127"/>
      <c r="O162" s="127"/>
      <c r="P162" s="127"/>
      <c r="Q162" s="127"/>
      <c r="R162" s="127"/>
      <c r="S162" s="126"/>
      <c r="T162" s="126"/>
      <c r="U162" s="126"/>
      <c r="V162" s="127"/>
      <c r="W162" s="127"/>
      <c r="X162" s="127"/>
      <c r="Y162" s="127"/>
      <c r="Z162" s="127"/>
      <c r="AA162" s="127"/>
    </row>
    <row r="163" spans="1:27" ht="12.75">
      <c r="A163" s="126"/>
      <c r="B163" s="126"/>
      <c r="C163" s="126"/>
      <c r="D163" s="126"/>
      <c r="E163" s="126"/>
      <c r="H163" s="127"/>
      <c r="I163" s="127"/>
      <c r="J163" s="127"/>
      <c r="K163" s="127"/>
      <c r="L163" s="127"/>
      <c r="M163" s="127"/>
      <c r="N163" s="127"/>
      <c r="O163" s="127"/>
      <c r="P163" s="127"/>
      <c r="Q163" s="127"/>
      <c r="R163" s="127"/>
      <c r="S163" s="126"/>
      <c r="T163" s="126"/>
      <c r="U163" s="126"/>
      <c r="V163" s="127"/>
      <c r="W163" s="127"/>
      <c r="X163" s="127"/>
      <c r="Y163" s="127"/>
      <c r="Z163" s="127"/>
      <c r="AA163" s="127"/>
    </row>
    <row r="164" spans="1:27" ht="12.75">
      <c r="A164" s="126"/>
      <c r="B164" s="126"/>
      <c r="C164" s="126"/>
      <c r="D164" s="126"/>
      <c r="E164" s="126"/>
      <c r="H164" s="127"/>
      <c r="I164" s="127"/>
      <c r="J164" s="127"/>
      <c r="K164" s="127"/>
      <c r="L164" s="127"/>
      <c r="M164" s="127"/>
      <c r="N164" s="127"/>
      <c r="O164" s="127"/>
      <c r="P164" s="127"/>
      <c r="Q164" s="127"/>
      <c r="R164" s="127"/>
      <c r="S164" s="126"/>
      <c r="T164" s="126"/>
      <c r="U164" s="126"/>
      <c r="V164" s="127"/>
      <c r="W164" s="127"/>
      <c r="X164" s="127"/>
      <c r="Y164" s="127"/>
      <c r="Z164" s="127"/>
      <c r="AA164" s="127"/>
    </row>
    <row r="165" spans="1:27" ht="12.75">
      <c r="A165" s="126"/>
      <c r="B165" s="126"/>
      <c r="C165" s="126"/>
      <c r="D165" s="126"/>
      <c r="E165" s="126"/>
      <c r="H165" s="127"/>
      <c r="I165" s="127"/>
      <c r="J165" s="127"/>
      <c r="K165" s="127"/>
      <c r="L165" s="127"/>
      <c r="M165" s="127"/>
      <c r="N165" s="127"/>
      <c r="O165" s="127"/>
      <c r="P165" s="127"/>
      <c r="Q165" s="127"/>
      <c r="R165" s="127"/>
      <c r="S165" s="126"/>
      <c r="T165" s="126"/>
      <c r="U165" s="126"/>
      <c r="V165" s="127"/>
      <c r="W165" s="127"/>
      <c r="X165" s="127"/>
      <c r="Y165" s="127"/>
      <c r="Z165" s="127"/>
      <c r="AA165" s="127"/>
    </row>
    <row r="166" spans="1:27" ht="12.75">
      <c r="A166" s="140"/>
      <c r="B166" s="140"/>
      <c r="C166" s="2"/>
      <c r="D166" s="2"/>
      <c r="E166" s="126"/>
      <c r="H166" s="127"/>
      <c r="I166" s="127"/>
      <c r="J166" s="127"/>
      <c r="K166" s="127"/>
      <c r="L166" s="127"/>
      <c r="M166" s="127"/>
      <c r="N166" s="127"/>
      <c r="O166" s="127"/>
      <c r="P166" s="127"/>
      <c r="Q166" s="127"/>
      <c r="R166" s="127"/>
      <c r="S166" s="126"/>
      <c r="T166" s="126"/>
      <c r="U166" s="126"/>
      <c r="V166" s="127"/>
      <c r="W166" s="127"/>
      <c r="X166" s="127"/>
      <c r="Y166" s="127"/>
      <c r="Z166" s="127"/>
      <c r="AA166" s="127"/>
    </row>
    <row r="167" spans="1:27" ht="12.75">
      <c r="A167" s="140"/>
      <c r="B167" s="140"/>
      <c r="C167" s="2"/>
      <c r="D167" s="2"/>
      <c r="E167" s="126"/>
      <c r="H167" s="127"/>
      <c r="I167" s="127"/>
      <c r="J167" s="127"/>
      <c r="K167" s="127"/>
      <c r="L167" s="127"/>
      <c r="M167" s="127"/>
      <c r="N167" s="127"/>
      <c r="O167" s="127"/>
      <c r="P167" s="127"/>
      <c r="Q167" s="127"/>
      <c r="R167" s="127"/>
      <c r="S167" s="126"/>
      <c r="T167" s="126"/>
      <c r="U167" s="126"/>
      <c r="V167" s="127"/>
      <c r="W167" s="127"/>
      <c r="X167" s="127"/>
      <c r="Y167" s="127"/>
      <c r="Z167" s="127"/>
      <c r="AA167" s="127"/>
    </row>
    <row r="168" spans="1:27" ht="12.75">
      <c r="A168" s="140"/>
      <c r="B168" s="140"/>
      <c r="C168" s="2"/>
      <c r="D168" s="2"/>
      <c r="E168" s="126"/>
      <c r="H168" s="127"/>
      <c r="I168" s="127"/>
      <c r="J168" s="127"/>
      <c r="K168" s="127"/>
      <c r="L168" s="127"/>
      <c r="M168" s="127"/>
      <c r="N168" s="127"/>
      <c r="O168" s="127"/>
      <c r="P168" s="127"/>
      <c r="Q168" s="127"/>
      <c r="R168" s="127"/>
      <c r="S168" s="126"/>
      <c r="T168" s="126"/>
      <c r="U168" s="126"/>
      <c r="V168" s="127"/>
      <c r="W168" s="127"/>
      <c r="X168" s="127"/>
      <c r="Y168" s="127"/>
      <c r="Z168" s="127"/>
      <c r="AA168" s="127"/>
    </row>
    <row r="169" spans="1:27" ht="12.75">
      <c r="A169" s="8"/>
      <c r="B169" s="8"/>
      <c r="C169" s="126"/>
      <c r="D169" s="126"/>
      <c r="E169" s="126"/>
      <c r="H169" s="127"/>
      <c r="I169" s="127"/>
      <c r="J169" s="127"/>
      <c r="K169" s="127"/>
      <c r="L169" s="127"/>
      <c r="M169" s="127"/>
      <c r="N169" s="127"/>
      <c r="O169" s="127"/>
      <c r="P169" s="127"/>
      <c r="Q169" s="127"/>
      <c r="R169" s="127"/>
      <c r="S169" s="126"/>
      <c r="T169" s="126"/>
      <c r="U169" s="126"/>
      <c r="V169" s="127"/>
      <c r="W169" s="127"/>
      <c r="X169" s="127"/>
      <c r="Y169" s="127"/>
      <c r="Z169" s="127"/>
      <c r="AA169" s="127"/>
    </row>
    <row r="170" spans="1:27" ht="12.75">
      <c r="A170" s="8"/>
      <c r="B170" s="8"/>
      <c r="C170" s="154"/>
      <c r="D170" s="154"/>
      <c r="E170" s="126"/>
      <c r="H170" s="127"/>
      <c r="I170" s="127"/>
      <c r="J170" s="127"/>
      <c r="K170" s="127"/>
      <c r="L170" s="127"/>
      <c r="M170" s="127"/>
      <c r="N170" s="127"/>
      <c r="O170" s="127"/>
      <c r="P170" s="127"/>
      <c r="Q170" s="127"/>
      <c r="R170" s="127"/>
      <c r="S170" s="126"/>
      <c r="T170" s="126"/>
      <c r="U170" s="126"/>
      <c r="V170" s="127"/>
      <c r="W170" s="127"/>
      <c r="X170" s="127"/>
      <c r="Y170" s="127"/>
      <c r="Z170" s="127"/>
      <c r="AA170" s="127"/>
    </row>
    <row r="171" spans="1:27" ht="12.75">
      <c r="A171" s="140"/>
      <c r="B171" s="140"/>
      <c r="C171" s="2"/>
      <c r="D171" s="2"/>
      <c r="E171" s="126"/>
      <c r="H171" s="127"/>
      <c r="I171" s="127"/>
      <c r="J171" s="127"/>
      <c r="K171" s="127"/>
      <c r="L171" s="127"/>
      <c r="M171" s="127"/>
      <c r="N171" s="127"/>
      <c r="O171" s="127"/>
      <c r="P171" s="127"/>
      <c r="Q171" s="127"/>
      <c r="R171" s="127"/>
      <c r="S171" s="126"/>
      <c r="T171" s="126"/>
      <c r="U171" s="126"/>
      <c r="V171" s="127"/>
      <c r="W171" s="127"/>
      <c r="X171" s="127"/>
      <c r="Y171" s="127"/>
      <c r="Z171" s="127"/>
      <c r="AA171" s="127"/>
    </row>
    <row r="172" spans="1:27" ht="12.75">
      <c r="A172" s="140"/>
      <c r="B172" s="140"/>
      <c r="C172" s="2"/>
      <c r="D172" s="2"/>
      <c r="E172" s="126"/>
      <c r="H172" s="127"/>
      <c r="I172" s="127"/>
      <c r="J172" s="127"/>
      <c r="K172" s="127"/>
      <c r="L172" s="127"/>
      <c r="M172" s="127"/>
      <c r="N172" s="127"/>
      <c r="O172" s="127"/>
      <c r="P172" s="127"/>
      <c r="Q172" s="127"/>
      <c r="R172" s="127"/>
      <c r="S172" s="126"/>
      <c r="T172" s="126"/>
      <c r="U172" s="126"/>
      <c r="V172" s="127"/>
      <c r="W172" s="127"/>
      <c r="X172" s="127"/>
      <c r="Y172" s="127"/>
      <c r="Z172" s="127"/>
      <c r="AA172" s="127"/>
    </row>
    <row r="173" spans="3:4" ht="12.75">
      <c r="C173" s="2"/>
      <c r="D173" s="2"/>
    </row>
    <row r="174" spans="3:4" ht="12.75">
      <c r="C174" s="2"/>
      <c r="D174" s="2"/>
    </row>
    <row r="175" spans="1:4" ht="12.75">
      <c r="A175" s="47"/>
      <c r="B175" s="47"/>
      <c r="C175" s="6"/>
      <c r="D175" s="6"/>
    </row>
    <row r="176" spans="3:4" ht="12.75">
      <c r="C176" s="5"/>
      <c r="D176" s="5"/>
    </row>
    <row r="177" spans="3:4" ht="12.75">
      <c r="C177" s="5"/>
      <c r="D177" s="5"/>
    </row>
    <row r="178" spans="3:4" ht="12.75">
      <c r="C178" s="4"/>
      <c r="D178" s="4"/>
    </row>
    <row r="179" spans="3:4" ht="12.75">
      <c r="C179" s="4"/>
      <c r="D179" s="4"/>
    </row>
  </sheetData>
  <sheetProtection/>
  <mergeCells count="26">
    <mergeCell ref="A112:V112"/>
    <mergeCell ref="A114:Y114"/>
    <mergeCell ref="A4:E4"/>
    <mergeCell ref="A5:E5"/>
    <mergeCell ref="C11:Z11"/>
    <mergeCell ref="C17:Z17"/>
    <mergeCell ref="A113:Y113"/>
    <mergeCell ref="C58:Z58"/>
    <mergeCell ref="C9:AA9"/>
    <mergeCell ref="C84:Z84"/>
    <mergeCell ref="C27:Z27"/>
    <mergeCell ref="C32:Z32"/>
    <mergeCell ref="C39:Z39"/>
    <mergeCell ref="C42:Z42"/>
    <mergeCell ref="C25:AA25"/>
    <mergeCell ref="C37:AA37"/>
    <mergeCell ref="C56:AA56"/>
    <mergeCell ref="C87:Z87"/>
    <mergeCell ref="C96:Z96"/>
    <mergeCell ref="C98:Z98"/>
    <mergeCell ref="C103:Z103"/>
    <mergeCell ref="C66:Z66"/>
    <mergeCell ref="C71:Z71"/>
    <mergeCell ref="C73:Z73"/>
    <mergeCell ref="C77:Z77"/>
    <mergeCell ref="C82:Z82"/>
  </mergeCells>
  <printOptions/>
  <pageMargins left="0.7480314960629921" right="0.7480314960629921" top="0.3937007874015748" bottom="0.2755905511811024" header="0.31496062992125984" footer="0.1574803149606299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Андреева</dc:creator>
  <cp:keywords/>
  <dc:description/>
  <cp:lastModifiedBy>Стутко Наталия Анатольевна</cp:lastModifiedBy>
  <cp:lastPrinted>2016-07-26T10:59:23Z</cp:lastPrinted>
  <dcterms:created xsi:type="dcterms:W3CDTF">2000-03-31T09:16:36Z</dcterms:created>
  <dcterms:modified xsi:type="dcterms:W3CDTF">2020-11-24T12:57:44Z</dcterms:modified>
  <cp:category/>
  <cp:version/>
  <cp:contentType/>
  <cp:contentStatus/>
</cp:coreProperties>
</file>